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atoncomputing.sharepoint.com/sites/NJAC/Shared Documents/General/24 County Salaries Update/"/>
    </mc:Choice>
  </mc:AlternateContent>
  <xr:revisionPtr revIDLastSave="3" documentId="8_{184BBD35-FFE3-4AF3-AD0B-AC9EAC9E74C4}" xr6:coauthVersionLast="47" xr6:coauthVersionMax="47" xr10:uidLastSave="{941BB59D-D6A2-4ED7-866E-46F6A71E6252}"/>
  <bookViews>
    <workbookView xWindow="-108" yWindow="-108" windowWidth="23256" windowHeight="12456" activeTab="4" xr2:uid="{C4DC30CE-A06C-4BB4-BB0D-D1A5B17E9B3C}"/>
  </bookViews>
  <sheets>
    <sheet name="MENU" sheetId="1" r:id="rId1"/>
    <sheet name="COUNTY EXECUTIVE" sheetId="2" r:id="rId2"/>
    <sheet name="COMMISSIONERS" sheetId="3" r:id="rId3"/>
    <sheet name="COMMISSIONER DIRECTOR" sheetId="4" r:id="rId4"/>
    <sheet name="COUNTY CLERK" sheetId="7" r:id="rId5"/>
    <sheet name="SHERIFF" sheetId="5" r:id="rId6"/>
    <sheet name="SURROGATE" sheetId="6" r:id="rId7"/>
    <sheet name="REGISTER OF DEEDS" sheetId="8" r:id="rId8"/>
    <sheet name="PROSECUTOR" sheetId="109" r:id="rId9"/>
    <sheet name="SUPERINTENDENT OF ELECTIONS" sheetId="70" r:id="rId10"/>
    <sheet name="TAX ADMINISTRATOR" sheetId="9" r:id="rId11"/>
    <sheet name="ADJUSTER" sheetId="12" r:id="rId12"/>
    <sheet name="ADMINISTRATOR" sheetId="11" r:id="rId13"/>
    <sheet name="ASSIST. DEPUTY ADMIN." sheetId="22" r:id="rId14"/>
    <sheet name="BOARD OF SOCIAL SERVICES WELFAR" sheetId="65" r:id="rId15"/>
    <sheet name="COUNSEL SOLICITOR" sheetId="21" r:id="rId16"/>
    <sheet name="CLERK TO THE BOARD" sheetId="17" r:id="rId17"/>
    <sheet name="ENGINEER" sheetId="23" r:id="rId18"/>
    <sheet name="FINANCIAL OFFICER TREASURER" sheetId="15" r:id="rId19"/>
    <sheet name="FIRE MARSHALL" sheetId="45" r:id="rId20"/>
    <sheet name="LIBRARY DIRECTOR" sheetId="52" r:id="rId21"/>
    <sheet name="HEALTH OFFICER" sheetId="57" r:id="rId22"/>
    <sheet name=" HUMAN SERVICES DIRECTOR" sheetId="49" r:id="rId23"/>
    <sheet name="INFORMATION TECHNOLOGY" sheetId="50" r:id="rId24"/>
    <sheet name="IMPROVEMENT AUTHORITY ED" sheetId="68" r:id="rId25"/>
    <sheet name="JAIL WARDEN" sheetId="33" r:id="rId26"/>
    <sheet name="OEM COORDINATOR" sheetId="40" r:id="rId27"/>
    <sheet name="PARKS AND RECREATION DIRECTOR" sheetId="55" r:id="rId28"/>
    <sheet name="PERSONNEL DIRECTOR" sheetId="36" r:id="rId29"/>
    <sheet name="PLANNING DIRECTOR" sheetId="56" r:id="rId30"/>
    <sheet name="PUBLIC INFORMATION OFFICER" sheetId="59" r:id="rId31"/>
    <sheet name="PUBLIC SAFETY DIRECTOR" sheetId="58" r:id="rId32"/>
    <sheet name="PURCHASING AGENT" sheetId="14" r:id="rId33"/>
    <sheet name="ROAD SUPERVISOR" sheetId="29" r:id="rId34"/>
    <sheet name="PUBLIC WORKS DIRECTOR" sheetId="60" r:id="rId35"/>
    <sheet name="SUPT. OF WEIGHTS &amp; MEASURES" sheetId="64" r:id="rId36"/>
    <sheet name="TBD 1" sheetId="124" r:id="rId37"/>
    <sheet name="TBD 2" sheetId="125" r:id="rId38"/>
    <sheet name="TBD 3" sheetId="126" r:id="rId39"/>
    <sheet name="TBD 4" sheetId="128" r:id="rId40"/>
    <sheet name="TBD 5" sheetId="31" r:id="rId41"/>
    <sheet name="TBD 6" sheetId="37" r:id="rId42"/>
    <sheet name="TBD 7" sheetId="39" r:id="rId43"/>
    <sheet name="TBD 8" sheetId="44" r:id="rId44"/>
    <sheet name="TBD 9" sheetId="46" r:id="rId45"/>
    <sheet name="TBD10" sheetId="61" r:id="rId46"/>
  </sheets>
  <definedNames>
    <definedName name="ADMINISTRATOR">MENU!$A$49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64" l="1"/>
  <c r="H5" i="29"/>
  <c r="H5" i="58"/>
  <c r="H5" i="52"/>
  <c r="H5" i="4"/>
  <c r="H5" i="3"/>
  <c r="H5" i="65"/>
  <c r="H5" i="70"/>
  <c r="H5" i="60"/>
  <c r="H5" i="56"/>
  <c r="H5" i="55"/>
  <c r="H5" i="68"/>
  <c r="H5" i="59"/>
  <c r="H5" i="40"/>
  <c r="H5" i="50"/>
  <c r="H5" i="36"/>
  <c r="H5" i="49"/>
  <c r="H5" i="57"/>
  <c r="H5" i="45"/>
  <c r="H5" i="33"/>
  <c r="H5" i="23"/>
  <c r="H5" i="22"/>
  <c r="H5" i="21"/>
  <c r="H5" i="17"/>
  <c r="H5" i="9"/>
  <c r="H5" i="14"/>
  <c r="H5" i="8"/>
  <c r="H5" i="7"/>
  <c r="H5" i="5"/>
  <c r="H5" i="15"/>
  <c r="H5" i="11"/>
  <c r="H4" i="12"/>
  <c r="H5" i="61"/>
  <c r="H7" i="57"/>
  <c r="H5" i="31"/>
  <c r="I5" i="57"/>
  <c r="I5" i="56"/>
  <c r="I5" i="45"/>
  <c r="I5" i="39"/>
  <c r="I5" i="17"/>
  <c r="I5" i="15"/>
  <c r="H6" i="12"/>
  <c r="I5" i="9"/>
  <c r="H6" i="3"/>
  <c r="H7" i="8"/>
  <c r="H5" i="6"/>
  <c r="H5" i="2"/>
</calcChain>
</file>

<file path=xl/sharedStrings.xml><?xml version="1.0" encoding="utf-8"?>
<sst xmlns="http://schemas.openxmlformats.org/spreadsheetml/2006/main" count="1485" uniqueCount="152">
  <si>
    <t>COUNTY EXECUTIVE</t>
  </si>
  <si>
    <t>SHERIFF</t>
  </si>
  <si>
    <t>SURROGATE</t>
  </si>
  <si>
    <t>COUNTY CLERK</t>
  </si>
  <si>
    <t>REGISTER OF DEEDS</t>
  </si>
  <si>
    <t>TAX ADMINISTRATOR</t>
  </si>
  <si>
    <t>CLERK TO THE BOARD</t>
  </si>
  <si>
    <t>ENGINEER</t>
  </si>
  <si>
    <t>ROAD SUPERVISOR</t>
  </si>
  <si>
    <t>FIRE MARSHALL</t>
  </si>
  <si>
    <t>INFORMATION TECHNOLOGY</t>
  </si>
  <si>
    <t>PROSECUTOR</t>
  </si>
  <si>
    <t>COUNTY</t>
  </si>
  <si>
    <t>SALARY</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</si>
  <si>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</si>
  <si>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</si>
  <si>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</si>
  <si>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</si>
  <si>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</si>
  <si>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</si>
  <si>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</si>
  <si>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</si>
  <si>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</si>
  <si>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</si>
  <si>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</si>
  <si>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</si>
  <si>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</si>
  <si>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</si>
  <si>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</si>
  <si>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</si>
  <si>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</si>
  <si>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</si>
  <si>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</si>
  <si>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</si>
  <si>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</si>
  <si>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HIGHEST</t>
  </si>
  <si>
    <t>AVERAGE</t>
  </si>
  <si>
    <t>LOWEST</t>
  </si>
  <si>
    <t xml:space="preserve"> </t>
  </si>
  <si>
    <t xml:space="preserve">LOWEST </t>
  </si>
  <si>
    <t xml:space="preserve">HIGHEST </t>
  </si>
  <si>
    <t>Part Time</t>
  </si>
  <si>
    <t>SCROLL DOWN TO VIEW MORE CATEGORIES</t>
  </si>
  <si>
    <t>COMMISSIONER</t>
  </si>
  <si>
    <t>ADMINISTRATOR/MANAGER</t>
  </si>
  <si>
    <t>COUNSEL/SOLICITOR</t>
  </si>
  <si>
    <t>HEALTH OFFICER</t>
  </si>
  <si>
    <t>SUPERINTENDENT OF ELECTIONS</t>
  </si>
  <si>
    <t>ADJUSTER</t>
  </si>
  <si>
    <t>PUBLIC INFORMATION OFFICER</t>
  </si>
  <si>
    <t>COUNTY PROSECUTOR</t>
  </si>
  <si>
    <t>COMMISSIONER DIRECTOR/PRES./CHAIR</t>
  </si>
  <si>
    <t>TBD 1</t>
  </si>
  <si>
    <t>TBD 2</t>
  </si>
  <si>
    <t>TBD 3</t>
  </si>
  <si>
    <t>NA</t>
  </si>
  <si>
    <r>
      <t>BURLINGTON</t>
    </r>
    <r>
      <rPr>
        <b/>
        <vertAlign val="superscript"/>
        <sz val="11"/>
        <color rgb="FF000000"/>
        <rFont val="Calibri"/>
        <family val="2"/>
      </rPr>
      <t>2</t>
    </r>
  </si>
  <si>
    <r>
      <t>OCEAN</t>
    </r>
    <r>
      <rPr>
        <b/>
        <vertAlign val="superscript"/>
        <sz val="11"/>
        <color rgb="FF000000"/>
        <rFont val="Calibri"/>
        <family val="2"/>
      </rPr>
      <t>2</t>
    </r>
  </si>
  <si>
    <r>
      <t>SALEM</t>
    </r>
    <r>
      <rPr>
        <b/>
        <vertAlign val="superscript"/>
        <sz val="11"/>
        <color rgb="FF000000"/>
        <rFont val="Calibri"/>
        <family val="2"/>
      </rPr>
      <t>2</t>
    </r>
  </si>
  <si>
    <r>
      <t>SUSSEX</t>
    </r>
    <r>
      <rPr>
        <b/>
        <vertAlign val="superscript"/>
        <sz val="11"/>
        <color rgb="FF000000"/>
        <rFont val="Calibri"/>
        <family val="2"/>
      </rPr>
      <t>2</t>
    </r>
  </si>
  <si>
    <r>
      <t>SALARY</t>
    </r>
    <r>
      <rPr>
        <b/>
        <vertAlign val="superscript"/>
        <sz val="11"/>
        <color rgb="FF000000"/>
        <rFont val="Calibri"/>
        <family val="2"/>
      </rPr>
      <t>1</t>
    </r>
  </si>
  <si>
    <r>
      <t>CAPE MAY</t>
    </r>
    <r>
      <rPr>
        <b/>
        <vertAlign val="superscript"/>
        <sz val="11"/>
        <color rgb="FF000000"/>
        <rFont val="Calibri"/>
        <family val="2"/>
      </rPr>
      <t>3</t>
    </r>
  </si>
  <si>
    <r>
      <t>CUMBERLAND</t>
    </r>
    <r>
      <rPr>
        <b/>
        <vertAlign val="superscript"/>
        <sz val="11"/>
        <color rgb="FF000000"/>
        <rFont val="Calibri"/>
        <family val="2"/>
      </rPr>
      <t>3</t>
    </r>
  </si>
  <si>
    <r>
      <t>HUDSON</t>
    </r>
    <r>
      <rPr>
        <b/>
        <vertAlign val="superscript"/>
        <sz val="11"/>
        <color rgb="FF000000"/>
        <rFont val="Calibri"/>
        <family val="2"/>
      </rPr>
      <t>4</t>
    </r>
  </si>
  <si>
    <r>
      <t>ESSEX</t>
    </r>
    <r>
      <rPr>
        <b/>
        <vertAlign val="superscript"/>
        <sz val="11"/>
        <color rgb="FF000000"/>
        <rFont val="Calibri"/>
        <family val="2"/>
      </rPr>
      <t>4</t>
    </r>
  </si>
  <si>
    <r>
      <t>CUMBERLAND</t>
    </r>
    <r>
      <rPr>
        <b/>
        <vertAlign val="superscript"/>
        <sz val="11"/>
        <color rgb="FF000000"/>
        <rFont val="Calibri"/>
        <family val="2"/>
      </rPr>
      <t>2</t>
    </r>
  </si>
  <si>
    <r>
      <t>ESSEX</t>
    </r>
    <r>
      <rPr>
        <b/>
        <vertAlign val="superscript"/>
        <sz val="11"/>
        <color rgb="FF000000"/>
        <rFont val="Calibri"/>
        <family val="2"/>
      </rPr>
      <t>2</t>
    </r>
  </si>
  <si>
    <r>
      <t>HUNTERDON</t>
    </r>
    <r>
      <rPr>
        <b/>
        <vertAlign val="superscript"/>
        <sz val="11"/>
        <color rgb="FF000000"/>
        <rFont val="Calibri"/>
        <family val="2"/>
      </rPr>
      <t>2</t>
    </r>
  </si>
  <si>
    <r>
      <t>MERCER</t>
    </r>
    <r>
      <rPr>
        <b/>
        <vertAlign val="superscript"/>
        <sz val="11"/>
        <color rgb="FF000000"/>
        <rFont val="Calibri"/>
        <family val="2"/>
      </rPr>
      <t>2</t>
    </r>
  </si>
  <si>
    <r>
      <t>HUDSON</t>
    </r>
    <r>
      <rPr>
        <b/>
        <vertAlign val="superscript"/>
        <sz val="11"/>
        <color rgb="FF000000"/>
        <rFont val="Calibri"/>
        <family val="2"/>
      </rPr>
      <t>2</t>
    </r>
  </si>
  <si>
    <r>
      <t>GLOUCESTER</t>
    </r>
    <r>
      <rPr>
        <b/>
        <vertAlign val="superscript"/>
        <sz val="11"/>
        <color rgb="FF000000"/>
        <rFont val="Calibri"/>
        <family val="2"/>
      </rPr>
      <t>2</t>
    </r>
  </si>
  <si>
    <r>
      <t>WARREN</t>
    </r>
    <r>
      <rPr>
        <b/>
        <vertAlign val="superscript"/>
        <sz val="11"/>
        <color rgb="FF000000"/>
        <rFont val="Calibri"/>
        <family val="2"/>
      </rPr>
      <t>2</t>
    </r>
  </si>
  <si>
    <r>
      <t>MIDDLESEX</t>
    </r>
    <r>
      <rPr>
        <b/>
        <vertAlign val="superscript"/>
        <sz val="11"/>
        <color rgb="FF000000"/>
        <rFont val="Calibri"/>
        <family val="2"/>
      </rPr>
      <t>3</t>
    </r>
  </si>
  <si>
    <r>
      <t>MONMOUTH</t>
    </r>
    <r>
      <rPr>
        <b/>
        <vertAlign val="superscript"/>
        <sz val="11"/>
        <color rgb="FF000000"/>
        <rFont val="Calibri"/>
        <family val="2"/>
      </rPr>
      <t>3</t>
    </r>
  </si>
  <si>
    <r>
      <t>UNION</t>
    </r>
    <r>
      <rPr>
        <b/>
        <vertAlign val="superscript"/>
        <sz val="11"/>
        <color rgb="FF000000"/>
        <rFont val="Calibri"/>
        <family val="2"/>
      </rPr>
      <t>3</t>
    </r>
  </si>
  <si>
    <r>
      <t>BERGEN</t>
    </r>
    <r>
      <rPr>
        <b/>
        <vertAlign val="superscript"/>
        <sz val="11"/>
        <color rgb="FF000000"/>
        <rFont val="Calibri"/>
        <family val="2"/>
      </rPr>
      <t>2</t>
    </r>
  </si>
  <si>
    <r>
      <t>ESSEX</t>
    </r>
    <r>
      <rPr>
        <b/>
        <vertAlign val="superscript"/>
        <sz val="11"/>
        <color rgb="FF000000"/>
        <rFont val="Calibri"/>
        <family val="2"/>
      </rPr>
      <t>3</t>
    </r>
  </si>
  <si>
    <r>
      <t>MIDDLESEX</t>
    </r>
    <r>
      <rPr>
        <b/>
        <vertAlign val="superscript"/>
        <sz val="11"/>
        <color rgb="FF000000"/>
        <rFont val="Calibri"/>
        <family val="2"/>
      </rPr>
      <t>4</t>
    </r>
  </si>
  <si>
    <r>
      <t>CAPE MAY</t>
    </r>
    <r>
      <rPr>
        <b/>
        <vertAlign val="superscript"/>
        <sz val="11"/>
        <color rgb="FF000000"/>
        <rFont val="Calibri"/>
        <family val="2"/>
      </rPr>
      <t>2</t>
    </r>
  </si>
  <si>
    <r>
      <t>HUNTERDON</t>
    </r>
    <r>
      <rPr>
        <b/>
        <vertAlign val="superscript"/>
        <sz val="11"/>
        <color rgb="FF000000"/>
        <rFont val="Calibri"/>
        <family val="2"/>
      </rPr>
      <t>4</t>
    </r>
  </si>
  <si>
    <r>
      <t>MORRIS</t>
    </r>
    <r>
      <rPr>
        <b/>
        <vertAlign val="superscript"/>
        <sz val="11"/>
        <color rgb="FF000000"/>
        <rFont val="Calibri"/>
        <family val="2"/>
      </rPr>
      <t>4</t>
    </r>
  </si>
  <si>
    <r>
      <t>SALEM</t>
    </r>
    <r>
      <rPr>
        <b/>
        <vertAlign val="superscript"/>
        <sz val="11"/>
        <color rgb="FF000000"/>
        <rFont val="Calibri"/>
        <family val="2"/>
      </rPr>
      <t>5</t>
    </r>
  </si>
  <si>
    <r>
      <t>MORRIS</t>
    </r>
    <r>
      <rPr>
        <b/>
        <vertAlign val="superscript"/>
        <sz val="11"/>
        <color rgb="FF000000"/>
        <rFont val="Calibri"/>
        <family val="2"/>
      </rPr>
      <t>3</t>
    </r>
  </si>
  <si>
    <r>
      <t>OCEAN</t>
    </r>
    <r>
      <rPr>
        <b/>
        <vertAlign val="superscript"/>
        <sz val="11"/>
        <color rgb="FF000000"/>
        <rFont val="Calibri"/>
        <family val="2"/>
      </rPr>
      <t>3</t>
    </r>
  </si>
  <si>
    <r>
      <t>SALEM</t>
    </r>
    <r>
      <rPr>
        <b/>
        <vertAlign val="superscript"/>
        <sz val="11"/>
        <color rgb="FF000000"/>
        <rFont val="Calibri"/>
        <family val="2"/>
      </rPr>
      <t>3</t>
    </r>
  </si>
  <si>
    <r>
      <t>SOMERSET</t>
    </r>
    <r>
      <rPr>
        <b/>
        <vertAlign val="superscript"/>
        <sz val="11"/>
        <color rgb="FF000000"/>
        <rFont val="Calibri"/>
        <family val="2"/>
      </rPr>
      <t>3</t>
    </r>
  </si>
  <si>
    <r>
      <t>SUSSEX</t>
    </r>
    <r>
      <rPr>
        <b/>
        <vertAlign val="superscript"/>
        <sz val="11"/>
        <color rgb="FF000000"/>
        <rFont val="Calibri"/>
        <family val="2"/>
      </rPr>
      <t>3</t>
    </r>
  </si>
  <si>
    <r>
      <t>WARREN</t>
    </r>
    <r>
      <rPr>
        <b/>
        <vertAlign val="superscript"/>
        <sz val="11"/>
        <color rgb="FF000000"/>
        <rFont val="Calibri"/>
        <family val="2"/>
      </rPr>
      <t>3</t>
    </r>
  </si>
  <si>
    <t>None</t>
  </si>
  <si>
    <r>
      <t>ATLANTIC</t>
    </r>
    <r>
      <rPr>
        <b/>
        <vertAlign val="superscript"/>
        <sz val="11"/>
        <color rgb="FF000000"/>
        <rFont val="Calibri"/>
        <family val="2"/>
      </rPr>
      <t>2</t>
    </r>
  </si>
  <si>
    <r>
      <t>MONMOUTH</t>
    </r>
    <r>
      <rPr>
        <b/>
        <vertAlign val="superscript"/>
        <sz val="11"/>
        <color rgb="FF000000"/>
        <rFont val="Calibri"/>
        <family val="2"/>
      </rPr>
      <t>2</t>
    </r>
  </si>
  <si>
    <r>
      <t>CAMDEN</t>
    </r>
    <r>
      <rPr>
        <b/>
        <vertAlign val="superscript"/>
        <sz val="11"/>
        <color rgb="FF000000"/>
        <rFont val="Calibri"/>
        <family val="2"/>
      </rPr>
      <t>2</t>
    </r>
  </si>
  <si>
    <r>
      <t>HUNTERDON</t>
    </r>
    <r>
      <rPr>
        <b/>
        <vertAlign val="superscript"/>
        <sz val="11"/>
        <color rgb="FF000000"/>
        <rFont val="Calibri"/>
        <family val="2"/>
      </rPr>
      <t>3</t>
    </r>
  </si>
  <si>
    <t>See footnote</t>
  </si>
  <si>
    <r>
      <t>PASSAIC</t>
    </r>
    <r>
      <rPr>
        <b/>
        <vertAlign val="superscript"/>
        <sz val="11"/>
        <color rgb="FF000000"/>
        <rFont val="Calibri"/>
        <family val="2"/>
      </rPr>
      <t>2</t>
    </r>
  </si>
  <si>
    <r>
      <t>SOMERSET</t>
    </r>
    <r>
      <rPr>
        <b/>
        <vertAlign val="superscript"/>
        <sz val="11"/>
        <color rgb="FF000000"/>
        <rFont val="Calibri"/>
        <family val="2"/>
      </rPr>
      <t>2</t>
    </r>
  </si>
  <si>
    <r>
      <t>MERCER</t>
    </r>
    <r>
      <rPr>
        <b/>
        <vertAlign val="superscript"/>
        <sz val="11"/>
        <color rgb="FF000000"/>
        <rFont val="Calibri"/>
        <family val="2"/>
      </rPr>
      <t>4</t>
    </r>
  </si>
  <si>
    <r>
      <t>MONMOUTH</t>
    </r>
    <r>
      <rPr>
        <b/>
        <vertAlign val="superscript"/>
        <sz val="11"/>
        <color rgb="FF000000"/>
        <rFont val="Calibri"/>
        <family val="2"/>
      </rPr>
      <t>4</t>
    </r>
  </si>
  <si>
    <r>
      <t>OCEAN</t>
    </r>
    <r>
      <rPr>
        <b/>
        <vertAlign val="superscript"/>
        <sz val="11"/>
        <color rgb="FF000000"/>
        <rFont val="Calibri"/>
        <family val="2"/>
      </rPr>
      <t>5</t>
    </r>
  </si>
  <si>
    <r>
      <t>SALEM</t>
    </r>
    <r>
      <rPr>
        <b/>
        <vertAlign val="superscript"/>
        <sz val="11"/>
        <color rgb="FF000000"/>
        <rFont val="Calibri"/>
        <family val="2"/>
      </rPr>
      <t>4</t>
    </r>
  </si>
  <si>
    <r>
      <t>SUSSEX</t>
    </r>
    <r>
      <rPr>
        <b/>
        <vertAlign val="superscript"/>
        <sz val="11"/>
        <color rgb="FF000000"/>
        <rFont val="Calibri"/>
        <family val="2"/>
      </rPr>
      <t>4</t>
    </r>
  </si>
  <si>
    <r>
      <t>WARREN</t>
    </r>
    <r>
      <rPr>
        <b/>
        <vertAlign val="superscript"/>
        <sz val="11"/>
        <color rgb="FF000000"/>
        <rFont val="Calibri"/>
        <family val="2"/>
      </rPr>
      <t>4</t>
    </r>
  </si>
  <si>
    <r>
      <t>UNION</t>
    </r>
    <r>
      <rPr>
        <b/>
        <vertAlign val="superscript"/>
        <sz val="11"/>
        <color rgb="FF000000"/>
        <rFont val="Calibri"/>
        <family val="2"/>
      </rPr>
      <t>2</t>
    </r>
  </si>
  <si>
    <r>
      <t>MERCER</t>
    </r>
    <r>
      <rPr>
        <b/>
        <vertAlign val="superscript"/>
        <sz val="11"/>
        <color rgb="FF000000"/>
        <rFont val="Calibri"/>
        <family val="2"/>
      </rPr>
      <t>3</t>
    </r>
  </si>
  <si>
    <r>
      <t>GLOUCESTER</t>
    </r>
    <r>
      <rPr>
        <b/>
        <vertAlign val="superscript"/>
        <sz val="11"/>
        <color rgb="FF000000"/>
        <rFont val="Calibri"/>
        <family val="2"/>
      </rPr>
      <t>3</t>
    </r>
  </si>
  <si>
    <r>
      <t>HUDSON</t>
    </r>
    <r>
      <rPr>
        <b/>
        <vertAlign val="superscript"/>
        <sz val="11"/>
        <color rgb="FF000000"/>
        <rFont val="Calibri"/>
        <family val="2"/>
      </rPr>
      <t>3</t>
    </r>
  </si>
  <si>
    <r>
      <t>PASSAIC</t>
    </r>
    <r>
      <rPr>
        <b/>
        <vertAlign val="superscript"/>
        <sz val="11"/>
        <color rgb="FF000000"/>
        <rFont val="Calibri"/>
        <family val="2"/>
      </rPr>
      <t>3</t>
    </r>
  </si>
  <si>
    <r>
      <t>SOMERSET</t>
    </r>
    <r>
      <rPr>
        <b/>
        <vertAlign val="superscript"/>
        <sz val="11"/>
        <color rgb="FF000000"/>
        <rFont val="Calibri"/>
        <family val="2"/>
      </rPr>
      <t>5</t>
    </r>
  </si>
  <si>
    <r>
      <t>UNION</t>
    </r>
    <r>
      <rPr>
        <b/>
        <vertAlign val="superscript"/>
        <sz val="11"/>
        <color rgb="FF000000"/>
        <rFont val="Calibri"/>
        <family val="2"/>
      </rPr>
      <t>6</t>
    </r>
  </si>
  <si>
    <t>Vacant</t>
  </si>
  <si>
    <t>PLANNING DIRECTOR</t>
  </si>
  <si>
    <r>
      <t>OCEAN</t>
    </r>
    <r>
      <rPr>
        <b/>
        <vertAlign val="superscript"/>
        <sz val="11"/>
        <color rgb="FF000000"/>
        <rFont val="Calibri"/>
        <family val="2"/>
      </rPr>
      <t>4</t>
    </r>
  </si>
  <si>
    <r>
      <t>MIDDLESEX</t>
    </r>
    <r>
      <rPr>
        <b/>
        <vertAlign val="superscript"/>
        <sz val="11"/>
        <color rgb="FF000000"/>
        <rFont val="Calibri"/>
        <family val="2"/>
      </rPr>
      <t>2</t>
    </r>
  </si>
  <si>
    <t>ELECTED CONSTITUTIONAL OFFICERS</t>
  </si>
  <si>
    <t>APPOINTED STATE PERSONNEL</t>
  </si>
  <si>
    <t>APPOINTED COUNTY PERSONNEL</t>
  </si>
  <si>
    <t>COMMISSIONER DIRECTOR/CHAIR/PRESIDENT</t>
  </si>
  <si>
    <t>ADMINISTRATOR</t>
  </si>
  <si>
    <t>ASSISTANT/DEPUTY ADMINISTRATOR</t>
  </si>
  <si>
    <t>BOARD OF SOCIAL SERVICES/WELFARE DIRECTOR</t>
  </si>
  <si>
    <t>FINANCE OFFICER/TREASURER</t>
  </si>
  <si>
    <t>LIBRARY DIRECTOR</t>
  </si>
  <si>
    <t>TBD 5</t>
  </si>
  <si>
    <t>HUMAN SERVICES DIRECTOR</t>
  </si>
  <si>
    <t>IT DIRECTOR</t>
  </si>
  <si>
    <t>IMPROVEMENT AUTHORITY EXECUTIVE DIRECTOR</t>
  </si>
  <si>
    <t>JAIL WARDEN</t>
  </si>
  <si>
    <t>OEM COORDINATOR</t>
  </si>
  <si>
    <t>PARKS AND RECREATION DIRECTOR</t>
  </si>
  <si>
    <t>PERSONNEL DIRECTOR</t>
  </si>
  <si>
    <t>PUBLIC SAFETY DIRECTOR</t>
  </si>
  <si>
    <t>PUBLIC WORKS DIRECTOR</t>
  </si>
  <si>
    <t>PURCHASING AGENT</t>
  </si>
  <si>
    <t>SUPERINTENDENT OF WEIGHTS &amp; MEASURES</t>
  </si>
  <si>
    <r>
      <t>CUMBERLAND</t>
    </r>
    <r>
      <rPr>
        <b/>
        <vertAlign val="superscript"/>
        <sz val="11"/>
        <color rgb="FF000000"/>
        <rFont val="Calibri"/>
        <family val="2"/>
      </rPr>
      <t>4</t>
    </r>
  </si>
  <si>
    <t>TBD 6</t>
  </si>
  <si>
    <t>TBD 7</t>
  </si>
  <si>
    <t>TBD 8</t>
  </si>
  <si>
    <t>TBD 9</t>
  </si>
  <si>
    <t>TBD 10</t>
  </si>
  <si>
    <t>TBD 4</t>
  </si>
  <si>
    <r>
      <t>SALARY RANGE</t>
    </r>
    <r>
      <rPr>
        <b/>
        <vertAlign val="superscript"/>
        <sz val="11"/>
        <color rgb="FF000000"/>
        <rFont val="Calibri"/>
        <family val="2"/>
      </rPr>
      <t>1</t>
    </r>
  </si>
  <si>
    <t>$186,643 - $195,877</t>
  </si>
  <si>
    <t>$171,555-$174,909</t>
  </si>
  <si>
    <t>$141,537-$142,396</t>
  </si>
  <si>
    <t>ELECTED GOVERNING BODY OFFICIALS</t>
  </si>
  <si>
    <r>
      <t>GLOUCESTER</t>
    </r>
    <r>
      <rPr>
        <b/>
        <vertAlign val="superscript"/>
        <sz val="11"/>
        <color rgb="FF000000"/>
        <rFont val="Calibri"/>
        <family val="2"/>
      </rPr>
      <t>5</t>
    </r>
  </si>
  <si>
    <r>
      <t>MORRIS</t>
    </r>
    <r>
      <rPr>
        <b/>
        <vertAlign val="superscript"/>
        <sz val="11"/>
        <color rgb="FF000000"/>
        <rFont val="Calibri"/>
        <family val="2"/>
      </rPr>
      <t>6</t>
    </r>
  </si>
  <si>
    <r>
      <t>UNION</t>
    </r>
    <r>
      <rPr>
        <b/>
        <vertAlign val="superscript"/>
        <sz val="11"/>
        <color rgb="FF000000"/>
        <rFont val="Calibri"/>
        <family val="2"/>
      </rPr>
      <t>4</t>
    </r>
  </si>
  <si>
    <t>Footnotes</t>
  </si>
  <si>
    <t>Footntoes</t>
  </si>
  <si>
    <t>Footntotes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</si>
</sst>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44" formatCode="_(&quot;$&quot;* #,##0.00_);_(&quot;$&quot;* \(#,##0.00\);_(&quot;$&quot;* &quot;-&quot;??_);_(@_)"/>
    <numFmt numFmtId="164" formatCode="_(&quot;$&quot;* #,##0_);_(&quot;$&quot;* \(#,##0\);_(&quot;$&quot;* &quot;-&quot;??_);_(@_)"/>
  </numFmts>
  <fonts count="22" x14ac:knownFonts="1">
    <font>
      <sz val="11"/>
      <color theme="1"/>
      <name val="Calibri"/>
      <family val="2"/>
      <scheme val="minor"/>
    </font>
    <font>
      <sz val="11"/>
      <color indexed="8"/>
      <name val="Calibri"/>
      <family val="2"/>
    </font>
    <font>
      <b/>
      <sz val="10"/>
      <color indexed="8"/>
      <name val="Calibri"/>
      <family val="2"/>
    </font>
    <font>
      <sz val="10"/>
      <color indexed="8"/>
      <name val="Calibri"/>
      <family val="2"/>
    </font>
    <font>
      <sz val="11"/>
      <color indexed="8"/>
      <name val="Calibri"/>
      <family val="2"/>
    </font>
    <font>
      <sz val="11"/>
      <name val="Calibri"/>
      <family val="2"/>
    </font>
    <font>
      <sz val="11"/>
      <color indexed="8"/>
      <name val="Calibri"/>
      <family val="2"/>
    </font>
    <font>
      <sz val="10"/>
      <color indexed="8"/>
      <name val="Calibri"/>
      <family val="2"/>
    </font>
    <font>
      <b/>
      <sz val="11"/>
      <color indexed="8"/>
      <name val="Calibri"/>
      <family val="2"/>
    </font>
    <font>
      <b/>
      <sz val="46"/>
      <color indexed="30"/>
      <name val="Calibri"/>
      <family val="2"/>
    </font>
    <font>
      <b/>
      <sz val="40"/>
      <color indexed="30"/>
      <name val="Calibri"/>
      <family val="2"/>
    </font>
    <font>
      <b/>
      <sz val="44"/>
      <color indexed="30"/>
      <name val="Calibri"/>
      <family val="2"/>
    </font>
    <font>
      <b/>
      <sz val="39"/>
      <color indexed="30"/>
      <name val="Calibri"/>
      <family val="2"/>
    </font>
    <font>
      <b/>
      <sz val="42"/>
      <color indexed="30"/>
      <name val="Calibri"/>
      <family val="2"/>
    </font>
    <font>
      <sz val="11"/>
      <color indexed="8"/>
      <name val="Calibri"/>
      <family val="2"/>
    </font>
    <font>
      <sz val="9"/>
      <color indexed="8"/>
      <name val="Calibri"/>
      <family val="2"/>
    </font>
    <font>
      <b/>
      <sz val="8"/>
      <color indexed="8"/>
      <name val="Calibri"/>
      <family val="2"/>
    </font>
    <font>
      <u/>
      <sz val="11"/>
      <color theme="10"/>
      <name val="Calibri"/>
      <family val="2"/>
    </font>
    <font>
      <b/>
      <vertAlign val="superscript"/>
      <sz val="11"/>
      <color rgb="FF000000"/>
      <name val="Calibri"/>
      <family val="2"/>
    </font>
    <font>
      <sz val="12"/>
      <color theme="1"/>
      <name val="Calibri"/>
      <family val="2"/>
    </font>
    <font>
      <u/>
      <sz val="11"/>
      <color rgb="FF0000FF"/>
      <name val="Calibri"/>
      <family val="2"/>
    </font>
    <font>
      <sz val="10"/>
      <color rgb="FF0000FF"/>
      <name val="Calibri"/>
      <family val="2"/>
    </font>
  </fonts>
  <fills count="4">
    <fill>
      <patternFill patternType="none"/>
    </fill>
    <fill>
      <patternFill patternType="gray125"/>
    </fill>
    <fill>
      <patternFill patternType="solid">
        <fgColor indexed="9"/>
        <bgColor indexed="64"/>
      </patternFill>
    </fill>
    <fill>
      <patternFill patternType="solid">
        <fgColor indexed="5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44" fontId="6" fillId="0" borderId="0" applyFont="0" applyFill="0" applyBorder="0" applyAlignment="0" applyProtection="0"/>
    <xf numFmtId="0" fontId="17" fillId="0" borderId="0" applyNumberFormat="0" applyFill="0" applyBorder="0" applyAlignment="0" applyProtection="0">
      <alignment vertical="top"/>
      <protection locked="0"/>
    </xf>
  </cellStyleXfs>
  <cellXfs count="85">
    <xf numFmtId="0" fontId="0" fillId="0" borderId="0" xfId="0"/>
    <xf numFmtId="0" fontId="7" fillId="2" borderId="0" xfId="0" applyFont="1" applyFill="1"/>
    <xf numFmtId="0" fontId="2" fillId="3" borderId="0" xfId="0" applyFont="1" applyFill="1"/>
    <xf numFmtId="0" fontId="7" fillId="3" borderId="0" xfId="0" applyFont="1" applyFill="1"/>
    <xf numFmtId="0" fontId="2" fillId="2" borderId="0" xfId="0" applyFont="1" applyFill="1"/>
    <xf numFmtId="0" fontId="2" fillId="2" borderId="0" xfId="0" applyFont="1" applyFill="1" applyAlignment="1">
      <alignment horizontal="left" indent="1"/>
    </xf>
    <xf numFmtId="0" fontId="2" fillId="2" borderId="0" xfId="0" applyFont="1" applyFill="1" applyAlignment="1">
      <alignment horizontal="left"/>
    </xf>
    <xf numFmtId="0" fontId="17" fillId="2" borderId="0" xfId="2" applyFill="1" applyAlignment="1" applyProtection="1">
      <alignment horizontal="left" indent="1"/>
    </xf>
    <xf numFmtId="0" fontId="8" fillId="0" borderId="0" xfId="0" applyFont="1"/>
    <xf numFmtId="0" fontId="8" fillId="0" borderId="1" xfId="0" applyFont="1" applyBorder="1"/>
    <xf numFmtId="0" fontId="8" fillId="0" borderId="2" xfId="0" applyFont="1" applyBorder="1"/>
    <xf numFmtId="0" fontId="8" fillId="0" borderId="3" xfId="0" applyFont="1" applyBorder="1"/>
    <xf numFmtId="164" fontId="6" fillId="0" borderId="0" xfId="1" applyNumberFormat="1" applyFont="1"/>
    <xf numFmtId="0" fontId="9" fillId="2" borderId="0" xfId="0" applyFont="1" applyFill="1" applyAlignment="1">
      <alignment horizontal="left" indent="1"/>
    </xf>
    <xf numFmtId="0" fontId="10" fillId="2" borderId="0" xfId="0" applyFont="1" applyFill="1" applyAlignment="1">
      <alignment horizontal="left" indent="1"/>
    </xf>
    <xf numFmtId="0" fontId="11" fillId="2" borderId="0" xfId="0" applyFont="1" applyFill="1" applyAlignment="1">
      <alignment horizontal="left" indent="1"/>
    </xf>
    <xf numFmtId="0" fontId="12" fillId="2" borderId="0" xfId="0" applyFont="1" applyFill="1" applyAlignment="1">
      <alignment horizontal="left" indent="1"/>
    </xf>
    <xf numFmtId="0" fontId="13" fillId="2" borderId="0" xfId="0" applyFont="1" applyFill="1" applyAlignment="1">
      <alignment horizontal="left" indent="1"/>
    </xf>
    <xf numFmtId="0" fontId="17" fillId="0" borderId="0" xfId="2" applyAlignment="1" applyProtection="1"/>
    <xf numFmtId="0" fontId="17" fillId="2" borderId="0" xfId="2" applyFill="1" applyAlignment="1" applyProtection="1"/>
    <xf numFmtId="0" fontId="17" fillId="2" borderId="0" xfId="2" applyFill="1" applyAlignment="1" applyProtection="1">
      <alignment horizontal="left"/>
    </xf>
    <xf numFmtId="164" fontId="6" fillId="0" borderId="4" xfId="1" applyNumberFormat="1" applyFont="1" applyBorder="1"/>
    <xf numFmtId="164" fontId="6" fillId="0" borderId="4" xfId="1" applyNumberFormat="1" applyFont="1" applyFill="1" applyBorder="1"/>
    <xf numFmtId="164" fontId="4" fillId="2" borderId="4" xfId="1" applyNumberFormat="1" applyFont="1" applyFill="1" applyBorder="1"/>
    <xf numFmtId="42" fontId="6" fillId="0" borderId="4" xfId="1" applyNumberFormat="1" applyFont="1" applyBorder="1"/>
    <xf numFmtId="42" fontId="6" fillId="2" borderId="4" xfId="1" applyNumberFormat="1" applyFont="1" applyFill="1" applyBorder="1"/>
    <xf numFmtId="42" fontId="4" fillId="2" borderId="4" xfId="1" applyNumberFormat="1" applyFont="1" applyFill="1" applyBorder="1"/>
    <xf numFmtId="42" fontId="4" fillId="0" borderId="4" xfId="1" applyNumberFormat="1" applyFont="1" applyFill="1" applyBorder="1"/>
    <xf numFmtId="42" fontId="5" fillId="0" borderId="4" xfId="1" applyNumberFormat="1" applyFont="1" applyFill="1" applyBorder="1"/>
    <xf numFmtId="42" fontId="0" fillId="0" borderId="4" xfId="0" applyNumberFormat="1" applyBorder="1"/>
    <xf numFmtId="42" fontId="6" fillId="0" borderId="4" xfId="1" applyNumberFormat="1" applyFont="1" applyFill="1" applyBorder="1"/>
    <xf numFmtId="164" fontId="4" fillId="0" borderId="4" xfId="1" applyNumberFormat="1" applyFont="1" applyFill="1" applyBorder="1"/>
    <xf numFmtId="164" fontId="5" fillId="0" borderId="4" xfId="1" applyNumberFormat="1" applyFont="1" applyFill="1" applyBorder="1"/>
    <xf numFmtId="5" fontId="3" fillId="2" borderId="4" xfId="1" applyNumberFormat="1" applyFont="1" applyFill="1" applyBorder="1"/>
    <xf numFmtId="42" fontId="0" fillId="0" borderId="0" xfId="0" applyNumberFormat="1"/>
    <xf numFmtId="44" fontId="0" fillId="0" borderId="0" xfId="0" applyNumberFormat="1"/>
    <xf numFmtId="0" fontId="15" fillId="0" borderId="0" xfId="0" applyFont="1" applyAlignment="1">
      <alignment horizontal="right"/>
    </xf>
    <xf numFmtId="0" fontId="16" fillId="0" borderId="0" xfId="0" applyFont="1"/>
    <xf numFmtId="42" fontId="1" fillId="0" borderId="5" xfId="1" applyNumberFormat="1" applyFont="1" applyFill="1" applyBorder="1"/>
    <xf numFmtId="0" fontId="7" fillId="0" borderId="0" xfId="0" applyFont="1"/>
    <xf numFmtId="0" fontId="19" fillId="0" borderId="0" xfId="0" applyFont="1" applyAlignment="1">
      <alignment horizontal="left" vertical="center" indent="1"/>
    </xf>
    <xf numFmtId="49" fontId="19" fillId="0" borderId="0" xfId="0" applyNumberFormat="1" applyFont="1" applyAlignment="1">
      <alignment horizontal="left" vertical="center" indent="1"/>
    </xf>
    <xf numFmtId="49" fontId="0" fillId="0" borderId="0" xfId="0" applyNumberFormat="1" applyAlignment="1">
      <alignment wrapText="1"/>
    </xf>
    <xf numFmtId="0" fontId="8" fillId="0" borderId="6" xfId="0" applyFont="1" applyBorder="1"/>
    <xf numFmtId="42" fontId="4" fillId="0" borderId="0" xfId="1" applyNumberFormat="1" applyFont="1" applyFill="1" applyBorder="1"/>
    <xf numFmtId="42" fontId="6" fillId="0" borderId="0" xfId="1" applyNumberFormat="1" applyFont="1" applyFill="1" applyBorder="1"/>
    <xf numFmtId="42" fontId="5" fillId="0" borderId="0" xfId="1" applyNumberFormat="1" applyFont="1" applyFill="1" applyBorder="1"/>
    <xf numFmtId="0" fontId="2" fillId="0" borderId="0" xfId="0" applyFont="1"/>
    <xf numFmtId="0" fontId="17" fillId="2" borderId="0" xfId="2" quotePrefix="1" applyFill="1" applyAlignment="1" applyProtection="1"/>
    <xf numFmtId="0" fontId="17" fillId="0" borderId="0" xfId="2" applyFill="1" applyAlignment="1" applyProtection="1"/>
    <xf numFmtId="0" fontId="20" fillId="2" borderId="0" xfId="2" quotePrefix="1" applyFont="1" applyFill="1" applyAlignment="1" applyProtection="1"/>
    <xf numFmtId="0" fontId="20" fillId="0" borderId="0" xfId="2" applyFont="1" applyAlignment="1" applyProtection="1"/>
    <xf numFmtId="0" fontId="21" fillId="2" borderId="0" xfId="0" applyFont="1" applyFill="1"/>
    <xf numFmtId="0" fontId="20" fillId="2" borderId="0" xfId="2" applyFont="1" applyFill="1" applyAlignment="1" applyProtection="1"/>
    <xf numFmtId="0" fontId="20" fillId="0" borderId="0" xfId="2" applyFont="1" applyFill="1" applyAlignment="1" applyProtection="1"/>
    <xf numFmtId="0" fontId="21" fillId="0" borderId="0" xfId="0" applyFont="1"/>
    <xf numFmtId="0" fontId="0" fillId="0" borderId="7" xfId="0" applyBorder="1"/>
    <xf numFmtId="0" fontId="0" fillId="0" borderId="0" xfId="0" applyAlignment="1">
      <alignment horizontal="center"/>
    </xf>
    <xf numFmtId="42" fontId="4" fillId="0" borderId="4" xfId="1" applyNumberFormat="1" applyFont="1" applyFill="1" applyBorder="1" applyAlignment="1">
      <alignment horizontal="center"/>
    </xf>
    <xf numFmtId="42" fontId="1" fillId="0" borderId="4" xfId="1" applyNumberFormat="1" applyFont="1" applyFill="1" applyBorder="1" applyAlignment="1">
      <alignment horizontal="center"/>
    </xf>
    <xf numFmtId="42" fontId="0" fillId="0" borderId="4" xfId="0" applyNumberFormat="1" applyBorder="1" applyAlignment="1">
      <alignment horizontal="center"/>
    </xf>
    <xf numFmtId="42" fontId="14" fillId="0" borderId="4" xfId="1" applyNumberFormat="1" applyFont="1" applyFill="1" applyBorder="1" applyAlignment="1">
      <alignment horizontal="center"/>
    </xf>
    <xf numFmtId="42" fontId="1" fillId="0" borderId="4" xfId="1" applyNumberFormat="1" applyFont="1" applyBorder="1" applyAlignment="1">
      <alignment horizontal="center"/>
    </xf>
    <xf numFmtId="42" fontId="6" fillId="2" borderId="4" xfId="1" applyNumberFormat="1" applyFont="1" applyFill="1" applyBorder="1" applyAlignment="1">
      <alignment horizontal="center"/>
    </xf>
    <xf numFmtId="42" fontId="5" fillId="0" borderId="4" xfId="1" applyNumberFormat="1" applyFont="1" applyFill="1" applyBorder="1" applyAlignment="1">
      <alignment horizontal="center"/>
    </xf>
    <xf numFmtId="42" fontId="6" fillId="0" borderId="4" xfId="1" applyNumberFormat="1" applyFont="1" applyBorder="1" applyAlignment="1">
      <alignment horizontal="center"/>
    </xf>
    <xf numFmtId="42" fontId="6" fillId="0" borderId="4" xfId="1" applyNumberFormat="1" applyFont="1" applyFill="1" applyBorder="1" applyAlignment="1">
      <alignment horizontal="center"/>
    </xf>
    <xf numFmtId="164" fontId="1" fillId="0" borderId="4" xfId="1" applyNumberFormat="1" applyFont="1" applyFill="1" applyBorder="1" applyAlignment="1">
      <alignment horizontal="center"/>
    </xf>
    <xf numFmtId="42" fontId="4" fillId="2" borderId="4" xfId="1" applyNumberFormat="1" applyFont="1" applyFill="1" applyBorder="1" applyAlignment="1">
      <alignment horizontal="center"/>
    </xf>
    <xf numFmtId="42" fontId="1" fillId="0" borderId="8" xfId="1" applyNumberFormat="1" applyFont="1" applyFill="1" applyBorder="1" applyAlignment="1">
      <alignment horizontal="center"/>
    </xf>
    <xf numFmtId="42" fontId="1" fillId="0" borderId="8" xfId="1" applyNumberFormat="1" applyFont="1" applyFill="1" applyBorder="1" applyAlignment="1">
      <alignment horizontal="left"/>
    </xf>
    <xf numFmtId="0" fontId="0" fillId="0" borderId="7" xfId="0" applyBorder="1" applyAlignment="1">
      <alignment horizontal="left"/>
    </xf>
    <xf numFmtId="42" fontId="6" fillId="0" borderId="8" xfId="1" applyNumberFormat="1" applyFont="1" applyFill="1" applyBorder="1" applyAlignment="1">
      <alignment horizontal="left"/>
    </xf>
    <xf numFmtId="42" fontId="4" fillId="0" borderId="8" xfId="1" applyNumberFormat="1" applyFont="1" applyFill="1" applyBorder="1" applyAlignment="1">
      <alignment horizontal="left"/>
    </xf>
    <xf numFmtId="6" fontId="1" fillId="0" borderId="8" xfId="1" applyNumberFormat="1" applyFont="1" applyFill="1" applyBorder="1" applyAlignment="1">
      <alignment horizontal="left"/>
    </xf>
    <xf numFmtId="0" fontId="8" fillId="0" borderId="3" xfId="0" applyFont="1" applyBorder="1" applyAlignment="1">
      <alignment horizontal="center"/>
    </xf>
    <xf numFmtId="42" fontId="3" fillId="0" borderId="4" xfId="1" applyNumberFormat="1" applyFont="1" applyFill="1" applyBorder="1" applyAlignment="1">
      <alignment horizontal="center"/>
    </xf>
    <xf numFmtId="42" fontId="7" fillId="0" borderId="4" xfId="1" applyNumberFormat="1" applyFont="1" applyFill="1" applyBorder="1" applyAlignment="1">
      <alignment horizontal="center"/>
    </xf>
    <xf numFmtId="0" fontId="0" fillId="0" borderId="0" xfId="0" applyAlignment="1">
      <alignment horizontal="left"/>
    </xf>
    <xf numFmtId="0" fontId="8" fillId="0" borderId="1" xfId="0" applyFont="1" applyBorder="1" applyAlignment="1">
      <alignment horizontal="left"/>
    </xf>
    <xf numFmtId="0" fontId="8" fillId="0" borderId="0" xfId="0" applyFont="1" applyAlignment="1">
      <alignment horizontal="left"/>
    </xf>
    <xf numFmtId="0" fontId="8" fillId="0" borderId="2" xfId="0" applyFont="1" applyBorder="1" applyAlignment="1">
      <alignment horizontal="center"/>
    </xf>
    <xf numFmtId="0" fontId="8" fillId="0" borderId="8" xfId="0" applyFont="1" applyBorder="1"/>
    <xf numFmtId="6" fontId="4" fillId="0" borderId="4" xfId="1" applyNumberFormat="1" applyFont="1" applyFill="1" applyBorder="1" applyAlignment="1">
      <alignment horizontal="center"/>
    </xf>
    <xf numFmtId="42" fontId="1" fillId="0" borderId="4" xfId="1" applyNumberFormat="1" applyFont="1" applyFill="1" applyBorder="1"/>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MENU!A1"/></Relationships>
</file>

<file path=xl/drawings/_rels/drawing11.xml.rels><?xml version="1.0" encoding="UTF-8" standalone="yes"?>
<Relationships xmlns="http://schemas.openxmlformats.org/package/2006/relationships"><Relationship Id="rId1" Type="http://schemas.openxmlformats.org/officeDocument/2006/relationships/hyperlink" Target="#MENU!A1"/></Relationships>
</file>

<file path=xl/drawings/_rels/drawing12.xml.rels><?xml version="1.0" encoding="UTF-8" standalone="yes"?>
<Relationships xmlns="http://schemas.openxmlformats.org/package/2006/relationships"><Relationship Id="rId1" Type="http://schemas.openxmlformats.org/officeDocument/2006/relationships/hyperlink" Target="#MENU!A1"/></Relationships>
</file>

<file path=xl/drawings/_rels/drawing13.xml.rels><?xml version="1.0" encoding="UTF-8" standalone="yes"?>
<Relationships xmlns="http://schemas.openxmlformats.org/package/2006/relationships"><Relationship Id="rId1" Type="http://schemas.openxmlformats.org/officeDocument/2006/relationships/hyperlink" Target="#MENU!A1"/></Relationships>
</file>

<file path=xl/drawings/_rels/drawing14.xml.rels><?xml version="1.0" encoding="UTF-8" standalone="yes"?>
<Relationships xmlns="http://schemas.openxmlformats.org/package/2006/relationships"><Relationship Id="rId1" Type="http://schemas.openxmlformats.org/officeDocument/2006/relationships/hyperlink" Target="#MENU!A1"/></Relationships>
</file>

<file path=xl/drawings/_rels/drawing15.xml.rels><?xml version="1.0" encoding="UTF-8" standalone="yes"?>
<Relationships xmlns="http://schemas.openxmlformats.org/package/2006/relationships"><Relationship Id="rId1" Type="http://schemas.openxmlformats.org/officeDocument/2006/relationships/hyperlink" Target="#MENU!A1"/></Relationships>
</file>

<file path=xl/drawings/_rels/drawing16.xml.rels><?xml version="1.0" encoding="UTF-8" standalone="yes"?>
<Relationships xmlns="http://schemas.openxmlformats.org/package/2006/relationships"><Relationship Id="rId1" Type="http://schemas.openxmlformats.org/officeDocument/2006/relationships/hyperlink" Target="#MENU!A1"/></Relationships>
</file>

<file path=xl/drawings/_rels/drawing17.xml.rels><?xml version="1.0" encoding="UTF-8" standalone="yes"?>
<Relationships xmlns="http://schemas.openxmlformats.org/package/2006/relationships"><Relationship Id="rId1" Type="http://schemas.openxmlformats.org/officeDocument/2006/relationships/hyperlink" Target="#MENU!A1"/></Relationships>
</file>

<file path=xl/drawings/_rels/drawing18.xml.rels><?xml version="1.0" encoding="UTF-8" standalone="yes"?>
<Relationships xmlns="http://schemas.openxmlformats.org/package/2006/relationships"><Relationship Id="rId1" Type="http://schemas.openxmlformats.org/officeDocument/2006/relationships/hyperlink" Target="#MENU!A1"/></Relationships>
</file>

<file path=xl/drawings/_rels/drawing19.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20.xml.rels><?xml version="1.0" encoding="UTF-8" standalone="yes"?>
<Relationships xmlns="http://schemas.openxmlformats.org/package/2006/relationships"><Relationship Id="rId1" Type="http://schemas.openxmlformats.org/officeDocument/2006/relationships/hyperlink" Target="#MENU!A1"/></Relationships>
</file>

<file path=xl/drawings/_rels/drawing21.xml.rels><?xml version="1.0" encoding="UTF-8" standalone="yes"?>
<Relationships xmlns="http://schemas.openxmlformats.org/package/2006/relationships"><Relationship Id="rId1" Type="http://schemas.openxmlformats.org/officeDocument/2006/relationships/hyperlink" Target="#MENU!A1"/></Relationships>
</file>

<file path=xl/drawings/_rels/drawing22.xml.rels><?xml version="1.0" encoding="UTF-8" standalone="yes"?>
<Relationships xmlns="http://schemas.openxmlformats.org/package/2006/relationships"><Relationship Id="rId1" Type="http://schemas.openxmlformats.org/officeDocument/2006/relationships/hyperlink" Target="#MENU!A1"/></Relationships>
</file>

<file path=xl/drawings/_rels/drawing23.xml.rels><?xml version="1.0" encoding="UTF-8" standalone="yes"?>
<Relationships xmlns="http://schemas.openxmlformats.org/package/2006/relationships"><Relationship Id="rId1" Type="http://schemas.openxmlformats.org/officeDocument/2006/relationships/hyperlink" Target="#MENU!A1"/></Relationships>
</file>

<file path=xl/drawings/_rels/drawing24.xml.rels><?xml version="1.0" encoding="UTF-8" standalone="yes"?>
<Relationships xmlns="http://schemas.openxmlformats.org/package/2006/relationships"><Relationship Id="rId1" Type="http://schemas.openxmlformats.org/officeDocument/2006/relationships/hyperlink" Target="#MENU!A1"/></Relationships>
</file>

<file path=xl/drawings/_rels/drawing25.xml.rels><?xml version="1.0" encoding="UTF-8" standalone="yes"?>
<Relationships xmlns="http://schemas.openxmlformats.org/package/2006/relationships"><Relationship Id="rId1" Type="http://schemas.openxmlformats.org/officeDocument/2006/relationships/hyperlink" Target="#MENU!A1"/></Relationships>
</file>

<file path=xl/drawings/_rels/drawing26.xml.rels><?xml version="1.0" encoding="UTF-8" standalone="yes"?>
<Relationships xmlns="http://schemas.openxmlformats.org/package/2006/relationships"><Relationship Id="rId1" Type="http://schemas.openxmlformats.org/officeDocument/2006/relationships/hyperlink" Target="#MENU!A1"/></Relationships>
</file>

<file path=xl/drawings/_rels/drawing27.xml.rels><?xml version="1.0" encoding="UTF-8" standalone="yes"?>
<Relationships xmlns="http://schemas.openxmlformats.org/package/2006/relationships"><Relationship Id="rId1" Type="http://schemas.openxmlformats.org/officeDocument/2006/relationships/hyperlink" Target="#MENU!A1"/></Relationships>
</file>

<file path=xl/drawings/_rels/drawing28.xml.rels><?xml version="1.0" encoding="UTF-8" standalone="yes"?>
<Relationships xmlns="http://schemas.openxmlformats.org/package/2006/relationships"><Relationship Id="rId1" Type="http://schemas.openxmlformats.org/officeDocument/2006/relationships/hyperlink" Target="#MENU!A1"/></Relationships>
</file>

<file path=xl/drawings/_rels/drawing29.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30.xml.rels><?xml version="1.0" encoding="UTF-8" standalone="yes"?>
<Relationships xmlns="http://schemas.openxmlformats.org/package/2006/relationships"><Relationship Id="rId1" Type="http://schemas.openxmlformats.org/officeDocument/2006/relationships/hyperlink" Target="#MENU!A1"/></Relationships>
</file>

<file path=xl/drawings/_rels/drawing31.xml.rels><?xml version="1.0" encoding="UTF-8" standalone="yes"?>
<Relationships xmlns="http://schemas.openxmlformats.org/package/2006/relationships"><Relationship Id="rId1" Type="http://schemas.openxmlformats.org/officeDocument/2006/relationships/hyperlink" Target="#MENU!A1"/></Relationships>
</file>

<file path=xl/drawings/_rels/drawing32.xml.rels><?xml version="1.0" encoding="UTF-8" standalone="yes"?>
<Relationships xmlns="http://schemas.openxmlformats.org/package/2006/relationships"><Relationship Id="rId1" Type="http://schemas.openxmlformats.org/officeDocument/2006/relationships/hyperlink" Target="#MENU!A1"/></Relationships>
</file>

<file path=xl/drawings/_rels/drawing33.xml.rels><?xml version="1.0" encoding="UTF-8" standalone="yes"?>
<Relationships xmlns="http://schemas.openxmlformats.org/package/2006/relationships"><Relationship Id="rId1" Type="http://schemas.openxmlformats.org/officeDocument/2006/relationships/hyperlink" Target="#MENU!A1"/></Relationships>
</file>

<file path=xl/drawings/_rels/drawing34.xml.rels><?xml version="1.0" encoding="UTF-8" standalone="yes"?>
<Relationships xmlns="http://schemas.openxmlformats.org/package/2006/relationships"><Relationship Id="rId1" Type="http://schemas.openxmlformats.org/officeDocument/2006/relationships/hyperlink" Target="#MENU!A1"/></Relationships>
</file>

<file path=xl/drawings/_rels/drawing35.xml.rels><?xml version="1.0" encoding="UTF-8" standalone="yes"?>
<Relationships xmlns="http://schemas.openxmlformats.org/package/2006/relationships"><Relationship Id="rId1" Type="http://schemas.openxmlformats.org/officeDocument/2006/relationships/hyperlink" Target="#MENU!A1"/></Relationships>
</file>

<file path=xl/drawings/_rels/drawing36.xml.rels><?xml version="1.0" encoding="UTF-8" standalone="yes"?>
<Relationships xmlns="http://schemas.openxmlformats.org/package/2006/relationships"><Relationship Id="rId1" Type="http://schemas.openxmlformats.org/officeDocument/2006/relationships/hyperlink" Target="#MENU!A1"/></Relationships>
</file>

<file path=xl/drawings/_rels/drawing37.xml.rels><?xml version="1.0" encoding="UTF-8" standalone="yes"?>
<Relationships xmlns="http://schemas.openxmlformats.org/package/2006/relationships"><Relationship Id="rId1" Type="http://schemas.openxmlformats.org/officeDocument/2006/relationships/hyperlink" Target="#MENU!A1"/></Relationships>
</file>

<file path=xl/drawings/_rels/drawing38.xml.rels><?xml version="1.0" encoding="UTF-8" standalone="yes"?>
<Relationships xmlns="http://schemas.openxmlformats.org/package/2006/relationships"><Relationship Id="rId1" Type="http://schemas.openxmlformats.org/officeDocument/2006/relationships/hyperlink" Target="#MENU!A1"/></Relationships>
</file>

<file path=xl/drawings/_rels/drawing39.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40.xml.rels><?xml version="1.0" encoding="UTF-8" standalone="yes"?>
<Relationships xmlns="http://schemas.openxmlformats.org/package/2006/relationships"><Relationship Id="rId1" Type="http://schemas.openxmlformats.org/officeDocument/2006/relationships/hyperlink" Target="#MENU!A1"/></Relationships>
</file>

<file path=xl/drawings/_rels/drawing41.xml.rels><?xml version="1.0" encoding="UTF-8" standalone="yes"?>
<Relationships xmlns="http://schemas.openxmlformats.org/package/2006/relationships"><Relationship Id="rId1" Type="http://schemas.openxmlformats.org/officeDocument/2006/relationships/hyperlink" Target="#MENU!A1"/></Relationships>
</file>

<file path=xl/drawings/_rels/drawing42.xml.rels><?xml version="1.0" encoding="UTF-8" standalone="yes"?>
<Relationships xmlns="http://schemas.openxmlformats.org/package/2006/relationships"><Relationship Id="rId1" Type="http://schemas.openxmlformats.org/officeDocument/2006/relationships/hyperlink" Target="#MENU!A1"/></Relationships>
</file>

<file path=xl/drawings/_rels/drawing43.xml.rels><?xml version="1.0" encoding="UTF-8" standalone="yes"?>
<Relationships xmlns="http://schemas.openxmlformats.org/package/2006/relationships"><Relationship Id="rId1" Type="http://schemas.openxmlformats.org/officeDocument/2006/relationships/hyperlink" Target="#MENU!A1"/></Relationships>
</file>

<file path=xl/drawings/_rels/drawing44.xml.rels><?xml version="1.0" encoding="UTF-8" standalone="yes"?>
<Relationships xmlns="http://schemas.openxmlformats.org/package/2006/relationships"><Relationship Id="rId1" Type="http://schemas.openxmlformats.org/officeDocument/2006/relationships/hyperlink" Target="#MENU!A1"/></Relationships>
</file>

<file path=xl/drawings/_rels/drawing45.xml.rels><?xml version="1.0" encoding="UTF-8" standalone="yes"?>
<Relationships xmlns="http://schemas.openxmlformats.org/package/2006/relationships"><Relationship Id="rId1" Type="http://schemas.openxmlformats.org/officeDocument/2006/relationships/hyperlink" Target="#MENU!A1"/></Relationships>
</file>

<file path=xl/drawings/_rels/drawing46.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1" Type="http://schemas.openxmlformats.org/officeDocument/2006/relationships/hyperlink" Target="#MENU!A1"/></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5</xdr:col>
      <xdr:colOff>106680</xdr:colOff>
      <xdr:row>3</xdr:row>
      <xdr:rowOff>7620</xdr:rowOff>
    </xdr:from>
    <xdr:to>
      <xdr:col>5</xdr:col>
      <xdr:colOff>563880</xdr:colOff>
      <xdr:row>5</xdr:row>
      <xdr:rowOff>106680</xdr:rowOff>
    </xdr:to>
    <xdr:pic>
      <xdr:nvPicPr>
        <xdr:cNvPr id="93247" name="Picture 1" descr="back to main page.jpg">
          <a:extLst>
            <a:ext uri="{FF2B5EF4-FFF2-40B4-BE49-F238E27FC236}">
              <a16:creationId xmlns:a16="http://schemas.microsoft.com/office/drawing/2014/main" id="{F1A913CE-8E51-FFE1-960F-06B803CD0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8310128">
          <a:off x="4457700" y="556260"/>
          <a:ext cx="44958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6C834A03-59B2-6009-7EA7-F7620A5F3D16}"/>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15240</xdr:colOff>
      <xdr:row>18</xdr:row>
      <xdr:rowOff>7620</xdr:rowOff>
    </xdr:from>
    <xdr:to>
      <xdr:col>18</xdr:col>
      <xdr:colOff>594360</xdr:colOff>
      <xdr:row>24</xdr:row>
      <xdr:rowOff>76200</xdr:rowOff>
    </xdr:to>
    <xdr:sp macro="" textlink="">
      <xdr:nvSpPr>
        <xdr:cNvPr id="3" name="TextBox 2">
          <a:extLst>
            <a:ext uri="{FF2B5EF4-FFF2-40B4-BE49-F238E27FC236}">
              <a16:creationId xmlns:a16="http://schemas.microsoft.com/office/drawing/2014/main" id="{7A6D7B6F-17F8-220D-E9CE-8BBB6AC4385B}"/>
            </a:ext>
          </a:extLst>
        </xdr:cNvPr>
        <xdr:cNvSpPr txBox="1"/>
      </xdr:nvSpPr>
      <xdr:spPr>
        <a:xfrm>
          <a:off x="5966460" y="3931920"/>
          <a:ext cx="6065520" cy="116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Essex and Hudson County superintendents</a:t>
          </a:r>
          <a:r>
            <a:rPr lang="en-US" sz="1100" baseline="0"/>
            <a:t> are not active in the pension system.</a:t>
          </a:r>
        </a:p>
        <a:p>
          <a:r>
            <a:rPr lang="en-US" sz="1100" baseline="0"/>
            <a:t>3.  The Middlesex and Monmouth county salaries listed are for the administrators of the board of elections.  </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7FF22980-C42E-4224-377A-0C914F0C25F5}"/>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11</xdr:col>
      <xdr:colOff>30480</xdr:colOff>
      <xdr:row>17</xdr:row>
      <xdr:rowOff>22860</xdr:rowOff>
    </xdr:from>
    <xdr:to>
      <xdr:col>20</xdr:col>
      <xdr:colOff>594360</xdr:colOff>
      <xdr:row>21</xdr:row>
      <xdr:rowOff>152400</xdr:rowOff>
    </xdr:to>
    <xdr:sp macro="" textlink="">
      <xdr:nvSpPr>
        <xdr:cNvPr id="3" name="TextBox 2">
          <a:extLst>
            <a:ext uri="{FF2B5EF4-FFF2-40B4-BE49-F238E27FC236}">
              <a16:creationId xmlns:a16="http://schemas.microsoft.com/office/drawing/2014/main" id="{FFA66310-46BA-3771-A98D-577F73BC3D2E}"/>
            </a:ext>
          </a:extLst>
        </xdr:cNvPr>
        <xdr:cNvSpPr txBox="1"/>
      </xdr:nvSpPr>
      <xdr:spPr>
        <a:xfrm>
          <a:off x="7117080" y="3764280"/>
          <a:ext cx="6050280" cy="861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 Burlington County Tax Administrator</a:t>
          </a:r>
          <a:r>
            <a:rPr lang="en-US" sz="1100" baseline="0">
              <a:solidFill>
                <a:schemeClr val="dk1"/>
              </a:solidFill>
              <a:effectLst/>
              <a:latin typeface="+mn-lt"/>
              <a:ea typeface="+mn-ea"/>
              <a:cs typeface="+mn-cs"/>
            </a:rPr>
            <a:t> is not active in the pension system.  </a:t>
          </a:r>
          <a:endParaRPr lang="en-US" sz="1100">
            <a:solidFill>
              <a:schemeClr val="dk1"/>
            </a:solidFill>
            <a:effectLst/>
            <a:latin typeface="+mn-lt"/>
            <a:ea typeface="+mn-ea"/>
            <a:cs typeface="+mn-cs"/>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161925</xdr:colOff>
      <xdr:row>17</xdr:row>
      <xdr:rowOff>0</xdr:rowOff>
    </xdr:from>
    <xdr:to>
      <xdr:col>7</xdr:col>
      <xdr:colOff>481965</xdr:colOff>
      <xdr:row>19</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31EF3248-3B69-BC2A-B758-814952BBB608}"/>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15240</xdr:colOff>
      <xdr:row>17</xdr:row>
      <xdr:rowOff>15240</xdr:rowOff>
    </xdr:from>
    <xdr:to>
      <xdr:col>19</xdr:col>
      <xdr:colOff>0</xdr:colOff>
      <xdr:row>23</xdr:row>
      <xdr:rowOff>83820</xdr:rowOff>
    </xdr:to>
    <xdr:sp macro="" textlink="">
      <xdr:nvSpPr>
        <xdr:cNvPr id="3" name="TextBox 2">
          <a:extLst>
            <a:ext uri="{FF2B5EF4-FFF2-40B4-BE49-F238E27FC236}">
              <a16:creationId xmlns:a16="http://schemas.microsoft.com/office/drawing/2014/main" id="{0C64B866-3336-5526-E177-6D68F337B7F7}"/>
            </a:ext>
          </a:extLst>
        </xdr:cNvPr>
        <xdr:cNvSpPr txBox="1"/>
      </xdr:nvSpPr>
      <xdr:spPr>
        <a:xfrm>
          <a:off x="5966460" y="3870960"/>
          <a:ext cx="608076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a:t>
          </a:r>
          <a:r>
            <a:rPr lang="en-US" sz="1100" baseline="0"/>
            <a:t> Burlington, Ocean, Salem and Sussex county adjusters are not active in the pension system.</a:t>
          </a:r>
        </a:p>
        <a:p>
          <a:r>
            <a:rPr lang="en-US" sz="1100" baseline="0"/>
            <a:t>3.  The Cape May and Cumberland county clerks also serve as county adjusters.  </a:t>
          </a:r>
        </a:p>
        <a:p>
          <a:r>
            <a:rPr lang="en-US" sz="1100" baseline="0"/>
            <a:t>4.  THe Hudson and Essex County counsels handle county adjuster duties.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66675D90-3191-AB11-4CB9-1F312E44D54D}"/>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0</xdr:colOff>
      <xdr:row>16</xdr:row>
      <xdr:rowOff>7620</xdr:rowOff>
    </xdr:from>
    <xdr:to>
      <xdr:col>18</xdr:col>
      <xdr:colOff>19050</xdr:colOff>
      <xdr:row>27</xdr:row>
      <xdr:rowOff>22860</xdr:rowOff>
    </xdr:to>
    <xdr:sp macro="" textlink="">
      <xdr:nvSpPr>
        <xdr:cNvPr id="3" name="TextBox 2">
          <a:extLst>
            <a:ext uri="{FF2B5EF4-FFF2-40B4-BE49-F238E27FC236}">
              <a16:creationId xmlns:a16="http://schemas.microsoft.com/office/drawing/2014/main" id="{87A78555-4C4F-2A22-D529-36C253A5EA3A}"/>
            </a:ext>
          </a:extLst>
        </xdr:cNvPr>
        <xdr:cNvSpPr txBox="1"/>
      </xdr:nvSpPr>
      <xdr:spPr>
        <a:xfrm>
          <a:off x="5951220" y="3680460"/>
          <a:ext cx="5505450" cy="2072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a:t>
          </a:r>
          <a:r>
            <a:rPr lang="en-US" sz="1100" baseline="0">
              <a:solidFill>
                <a:schemeClr val="dk1"/>
              </a:solidFill>
              <a:effectLst/>
              <a:latin typeface="+mn-lt"/>
              <a:ea typeface="+mn-ea"/>
              <a:cs typeface="+mn-cs"/>
            </a:rPr>
            <a:t> The Bergen County Administrator also serves as County Counsel.</a:t>
          </a:r>
          <a:endParaRPr lang="en-US" sz="1100">
            <a:solidFill>
              <a:schemeClr val="dk1"/>
            </a:solidFill>
            <a:effectLst/>
            <a:latin typeface="+mn-lt"/>
            <a:ea typeface="+mn-ea"/>
            <a:cs typeface="+mn-cs"/>
          </a:endParaRPr>
        </a:p>
        <a:p>
          <a:r>
            <a:rPr lang="en-US" sz="1100"/>
            <a:t>3. The Cape May</a:t>
          </a:r>
          <a:r>
            <a:rPr lang="en-US" sz="1100" baseline="0"/>
            <a:t> and Warren County Administrators also serve as Clerk of the Board.  </a:t>
          </a:r>
          <a:endParaRPr lang="en-US" sz="1100"/>
        </a:p>
        <a:p>
          <a:r>
            <a:rPr lang="en-US" sz="1100"/>
            <a:t>4. The Cumberland, Essex, and Hunterdon County salaries</a:t>
          </a:r>
          <a:r>
            <a:rPr lang="en-US" sz="1100" baseline="0"/>
            <a:t> were provided by these counties in response to and NJAC salary survey conducted in 2023 </a:t>
          </a:r>
        </a:p>
        <a:p>
          <a:r>
            <a:rPr lang="en-US" sz="1100" baseline="0"/>
            <a:t>5. The Gloucester County Administrator also serves as the Personnel Director.  </a:t>
          </a:r>
        </a:p>
        <a:p>
          <a:r>
            <a:rPr lang="en-US" sz="1100" baseline="0"/>
            <a:t>6. The Morris County Administrator also serves as Executive Director of the Improvement Authority.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234315</xdr:colOff>
      <xdr:row>18</xdr:row>
      <xdr:rowOff>7620</xdr:rowOff>
    </xdr:from>
    <xdr:to>
      <xdr:col>8</xdr:col>
      <xdr:colOff>501015</xdr:colOff>
      <xdr:row>20</xdr:row>
      <xdr:rowOff>111301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E88E27DF-B183-4D20-76BA-758CDEBC6A5D}"/>
            </a:ext>
          </a:extLst>
        </xdr:cNvPr>
        <xdr:cNvSpPr/>
      </xdr:nvSpPr>
      <xdr:spPr>
        <a:xfrm>
          <a:off x="4242435" y="4251960"/>
          <a:ext cx="1546860" cy="484681"/>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0</xdr:colOff>
      <xdr:row>17</xdr:row>
      <xdr:rowOff>15240</xdr:rowOff>
    </xdr:from>
    <xdr:to>
      <xdr:col>19</xdr:col>
      <xdr:colOff>586740</xdr:colOff>
      <xdr:row>24</xdr:row>
      <xdr:rowOff>83820</xdr:rowOff>
    </xdr:to>
    <xdr:sp macro="" textlink="">
      <xdr:nvSpPr>
        <xdr:cNvPr id="3" name="TextBox 2">
          <a:extLst>
            <a:ext uri="{FF2B5EF4-FFF2-40B4-BE49-F238E27FC236}">
              <a16:creationId xmlns:a16="http://schemas.microsoft.com/office/drawing/2014/main" id="{57FD2D43-54B6-DDED-69AB-3AFD8897C5FB}"/>
            </a:ext>
          </a:extLst>
        </xdr:cNvPr>
        <xdr:cNvSpPr txBox="1"/>
      </xdr:nvSpPr>
      <xdr:spPr>
        <a:xfrm>
          <a:off x="6560820" y="3870960"/>
          <a:ext cx="607314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Atlantic,</a:t>
          </a:r>
          <a:r>
            <a:rPr lang="en-US" sz="1100" baseline="0"/>
            <a:t> Cumberland, Mercer, Monmouth, and Ocean County deputy Administrators are not active in the pension system.  </a:t>
          </a:r>
        </a:p>
        <a:p>
          <a:r>
            <a:rPr lang="en-US" sz="1100" baseline="0"/>
            <a:t>3.  Essex, Hudson and Mercer Counties have more than one deputy or assistant county adminstrator but only one is active in the pension system.  </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9801FF3E-97F3-B17F-0234-3FC14B6B21E6}"/>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22860</xdr:colOff>
      <xdr:row>18</xdr:row>
      <xdr:rowOff>0</xdr:rowOff>
    </xdr:from>
    <xdr:to>
      <xdr:col>19</xdr:col>
      <xdr:colOff>7620</xdr:colOff>
      <xdr:row>25</xdr:row>
      <xdr:rowOff>45720</xdr:rowOff>
    </xdr:to>
    <xdr:sp macro="" textlink="">
      <xdr:nvSpPr>
        <xdr:cNvPr id="3" name="TextBox 2">
          <a:extLst>
            <a:ext uri="{FF2B5EF4-FFF2-40B4-BE49-F238E27FC236}">
              <a16:creationId xmlns:a16="http://schemas.microsoft.com/office/drawing/2014/main" id="{CF9CA0F1-48E2-93FF-9A52-B68162C3C47E}"/>
            </a:ext>
          </a:extLst>
        </xdr:cNvPr>
        <xdr:cNvSpPr txBox="1"/>
      </xdr:nvSpPr>
      <xdr:spPr>
        <a:xfrm>
          <a:off x="5974080" y="3931920"/>
          <a:ext cx="60807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Essex and Somerset county salaries</a:t>
          </a:r>
          <a:r>
            <a:rPr lang="en-US" sz="1100" baseline="0"/>
            <a:t> listed are for the position of deputy director.  </a:t>
          </a:r>
        </a:p>
        <a:p>
          <a:r>
            <a:rPr lang="en-US" sz="1100" baseline="0"/>
            <a:t>3.  The Monmouth, Morris and Somerset County Directors are not active in the pension system.  </a:t>
          </a:r>
        </a:p>
        <a:p>
          <a:r>
            <a:rPr lang="en-US" sz="1100" baseline="0"/>
            <a:t>4.  Bergen, Burlington, Camden, Mercer, Middlesex, Ocean, Pasaic, Salem, and Somerset counties have an autonomous boards of social services.  </a:t>
          </a: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9E158CDA-FD28-955F-D5B8-E8119EC093E7}"/>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11</xdr:col>
      <xdr:colOff>22860</xdr:colOff>
      <xdr:row>16</xdr:row>
      <xdr:rowOff>7620</xdr:rowOff>
    </xdr:from>
    <xdr:to>
      <xdr:col>20</xdr:col>
      <xdr:colOff>15240</xdr:colOff>
      <xdr:row>23</xdr:row>
      <xdr:rowOff>114300</xdr:rowOff>
    </xdr:to>
    <xdr:sp macro="" textlink="">
      <xdr:nvSpPr>
        <xdr:cNvPr id="3" name="TextBox 2">
          <a:extLst>
            <a:ext uri="{FF2B5EF4-FFF2-40B4-BE49-F238E27FC236}">
              <a16:creationId xmlns:a16="http://schemas.microsoft.com/office/drawing/2014/main" id="{C8C3A11D-2C4C-4CF0-C6F5-93148FD35E71}"/>
            </a:ext>
          </a:extLst>
        </xdr:cNvPr>
        <xdr:cNvSpPr txBox="1"/>
      </xdr:nvSpPr>
      <xdr:spPr>
        <a:xfrm>
          <a:off x="7193280" y="3589020"/>
          <a:ext cx="5478780" cy="1501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Bergen</a:t>
          </a:r>
          <a:r>
            <a:rPr lang="en-US" sz="1100" baseline="0"/>
            <a:t> County Administrator also serves as the County Counsel.  </a:t>
          </a:r>
        </a:p>
        <a:p>
          <a:r>
            <a:rPr lang="en-US" sz="1100" baseline="0"/>
            <a:t>3.  The Cumberland, Morris, Ocean, Salem, Somerset, Sussex, and Warren county counsels are not active in the pension system.  </a:t>
          </a:r>
        </a:p>
        <a:p>
          <a:r>
            <a:rPr lang="en-US" sz="1100" baseline="0"/>
            <a:t>4.  Several counties contract with outside counsel to serve as their county counsel.  </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95109B3A-3DE4-29D0-9FC8-1A40BE8C28BB}"/>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11</xdr:col>
      <xdr:colOff>0</xdr:colOff>
      <xdr:row>18</xdr:row>
      <xdr:rowOff>0</xdr:rowOff>
    </xdr:from>
    <xdr:to>
      <xdr:col>22</xdr:col>
      <xdr:colOff>0</xdr:colOff>
      <xdr:row>25</xdr:row>
      <xdr:rowOff>53340</xdr:rowOff>
    </xdr:to>
    <xdr:sp macro="" textlink="">
      <xdr:nvSpPr>
        <xdr:cNvPr id="3" name="TextBox 2">
          <a:extLst>
            <a:ext uri="{FF2B5EF4-FFF2-40B4-BE49-F238E27FC236}">
              <a16:creationId xmlns:a16="http://schemas.microsoft.com/office/drawing/2014/main" id="{172622EA-BBF3-CB25-CE41-781663296886}"/>
            </a:ext>
          </a:extLst>
        </xdr:cNvPr>
        <xdr:cNvSpPr txBox="1"/>
      </xdr:nvSpPr>
      <xdr:spPr>
        <a:xfrm>
          <a:off x="6560820" y="3992880"/>
          <a:ext cx="6705600" cy="1379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a:t>
          </a:r>
          <a:r>
            <a:rPr lang="en-US" sz="1100" baseline="0"/>
            <a:t> Cape May County and Warren County administrators also serve as clerk of the board.  </a:t>
          </a:r>
        </a:p>
        <a:p>
          <a:r>
            <a:rPr lang="en-US" sz="1100" baseline="0"/>
            <a:t>3.  The salary listed for Essex County is for the Deputy Clerk of the Board.  </a:t>
          </a:r>
        </a:p>
        <a:p>
          <a:r>
            <a:rPr lang="en-US" sz="1100" baseline="0"/>
            <a:t>4.  The Hunterdon and Morris County Clerks to the Board are not active in the pension system.  </a:t>
          </a:r>
        </a:p>
        <a:p>
          <a:r>
            <a:rPr lang="en-US" sz="1100" baseline="0"/>
            <a:t>5.  The Salem County Clerk to the Board is also the Personnel Director.  </a:t>
          </a: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A169238B-9A03-E7F3-DC9D-64E010648E1C}"/>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7620</xdr:colOff>
      <xdr:row>18</xdr:row>
      <xdr:rowOff>7620</xdr:rowOff>
    </xdr:from>
    <xdr:to>
      <xdr:col>19</xdr:col>
      <xdr:colOff>586740</xdr:colOff>
      <xdr:row>23</xdr:row>
      <xdr:rowOff>60960</xdr:rowOff>
    </xdr:to>
    <xdr:sp macro="" textlink="">
      <xdr:nvSpPr>
        <xdr:cNvPr id="3" name="TextBox 2">
          <a:extLst>
            <a:ext uri="{FF2B5EF4-FFF2-40B4-BE49-F238E27FC236}">
              <a16:creationId xmlns:a16="http://schemas.microsoft.com/office/drawing/2014/main" id="{C9A67D5A-91EB-C91C-D512-8352555F4B31}"/>
            </a:ext>
          </a:extLst>
        </xdr:cNvPr>
        <xdr:cNvSpPr txBox="1"/>
      </xdr:nvSpPr>
      <xdr:spPr>
        <a:xfrm>
          <a:off x="6568440" y="3954780"/>
          <a:ext cx="606552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Camden, Salem and Warren</a:t>
          </a:r>
          <a:r>
            <a:rPr lang="en-US" sz="1100" baseline="0"/>
            <a:t> county engineers are not active in the pension system.  </a:t>
          </a:r>
        </a:p>
        <a:p>
          <a:r>
            <a:rPr lang="en-US" sz="1100" baseline="0"/>
            <a:t>3.  The Hunterdon County Engineer also serves as the Director of Public Works for the County.  </a:t>
          </a:r>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B260591A-5CDE-28B1-1A21-4D4E1F8AF65B}"/>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11</xdr:col>
      <xdr:colOff>15240</xdr:colOff>
      <xdr:row>17</xdr:row>
      <xdr:rowOff>167640</xdr:rowOff>
    </xdr:from>
    <xdr:to>
      <xdr:col>21</xdr:col>
      <xdr:colOff>15240</xdr:colOff>
      <xdr:row>24</xdr:row>
      <xdr:rowOff>30480</xdr:rowOff>
    </xdr:to>
    <xdr:sp macro="" textlink="">
      <xdr:nvSpPr>
        <xdr:cNvPr id="3" name="TextBox 2">
          <a:extLst>
            <a:ext uri="{FF2B5EF4-FFF2-40B4-BE49-F238E27FC236}">
              <a16:creationId xmlns:a16="http://schemas.microsoft.com/office/drawing/2014/main" id="{0129783C-1093-F059-E6C1-31BE4B48CC24}"/>
            </a:ext>
          </a:extLst>
        </xdr:cNvPr>
        <xdr:cNvSpPr txBox="1"/>
      </xdr:nvSpPr>
      <xdr:spPr>
        <a:xfrm>
          <a:off x="6576060" y="3931920"/>
          <a:ext cx="6096000" cy="116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a:t>
          </a:r>
          <a:r>
            <a:rPr lang="en-US" sz="1100" baseline="0">
              <a:solidFill>
                <a:schemeClr val="dk1"/>
              </a:solidFill>
              <a:effectLst/>
              <a:latin typeface="+mn-lt"/>
              <a:ea typeface="+mn-ea"/>
              <a:cs typeface="+mn-cs"/>
            </a:rPr>
            <a:t> Bergen County CFO also serves as the County QPA.</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3. The Mercer</a:t>
          </a:r>
          <a:r>
            <a:rPr lang="en-US" sz="1100" baseline="0">
              <a:solidFill>
                <a:schemeClr val="dk1"/>
              </a:solidFill>
              <a:effectLst/>
              <a:latin typeface="+mn-lt"/>
              <a:ea typeface="+mn-ea"/>
              <a:cs typeface="+mn-cs"/>
            </a:rPr>
            <a:t> County CFO is not active in the pension system.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4. The Union County CFO also serves as the Executive Director of the County's Improvement Authority.  </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169545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AC76D814-8852-EA7B-6A8C-822E1F955AA3}"/>
            </a:ext>
          </a:extLst>
        </xdr:cNvPr>
        <xdr:cNvSpPr/>
      </xdr:nvSpPr>
      <xdr:spPr>
        <a:xfrm>
          <a:off x="3781425" y="3724275"/>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7621</xdr:colOff>
      <xdr:row>17</xdr:row>
      <xdr:rowOff>175260</xdr:rowOff>
    </xdr:from>
    <xdr:to>
      <xdr:col>18</xdr:col>
      <xdr:colOff>598171</xdr:colOff>
      <xdr:row>20</xdr:row>
      <xdr:rowOff>15240</xdr:rowOff>
    </xdr:to>
    <xdr:sp macro="" textlink="">
      <xdr:nvSpPr>
        <xdr:cNvPr id="3" name="TextBox 2">
          <a:extLst>
            <a:ext uri="{FF2B5EF4-FFF2-40B4-BE49-F238E27FC236}">
              <a16:creationId xmlns:a16="http://schemas.microsoft.com/office/drawing/2014/main" id="{D6489855-344E-6513-E972-05B8D3605E87}"/>
            </a:ext>
          </a:extLst>
        </xdr:cNvPr>
        <xdr:cNvSpPr txBox="1"/>
      </xdr:nvSpPr>
      <xdr:spPr>
        <a:xfrm>
          <a:off x="6484621" y="3611880"/>
          <a:ext cx="546735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baseline="0"/>
            <a:t>S</a:t>
          </a:r>
          <a:r>
            <a:rPr lang="en-US" sz="1100">
              <a:solidFill>
                <a:schemeClr val="dk1"/>
              </a:solidFill>
              <a:effectLst/>
              <a:latin typeface="+mn-lt"/>
              <a:ea typeface="+mn-ea"/>
              <a:cs typeface="+mn-cs"/>
            </a:rPr>
            <a:t>alary data was</a:t>
          </a:r>
          <a:r>
            <a:rPr lang="en-US" sz="1100" baseline="0">
              <a:solidFill>
                <a:schemeClr val="dk1"/>
              </a:solidFill>
              <a:effectLst/>
              <a:latin typeface="+mn-lt"/>
              <a:ea typeface="+mn-ea"/>
              <a:cs typeface="+mn-cs"/>
            </a:rPr>
            <a:t> provided by each county in response to an NJAC salary survey conducted in 2024.</a:t>
          </a:r>
          <a:endParaRPr lang="en-US">
            <a:effectLst/>
          </a:endParaRPr>
        </a:p>
        <a:p>
          <a:endParaRPr lang="en-US" sz="1100" baseline="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A63382ED-B2E7-A587-E2D4-C0F894315096}"/>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11</xdr:col>
      <xdr:colOff>0</xdr:colOff>
      <xdr:row>18</xdr:row>
      <xdr:rowOff>15240</xdr:rowOff>
    </xdr:from>
    <xdr:to>
      <xdr:col>20</xdr:col>
      <xdr:colOff>579120</xdr:colOff>
      <xdr:row>26</xdr:row>
      <xdr:rowOff>53340</xdr:rowOff>
    </xdr:to>
    <xdr:sp macro="" textlink="">
      <xdr:nvSpPr>
        <xdr:cNvPr id="3" name="TextBox 2">
          <a:extLst>
            <a:ext uri="{FF2B5EF4-FFF2-40B4-BE49-F238E27FC236}">
              <a16:creationId xmlns:a16="http://schemas.microsoft.com/office/drawing/2014/main" id="{ED5011CC-2B7A-4AA4-FA90-02113FE2639D}"/>
            </a:ext>
          </a:extLst>
        </xdr:cNvPr>
        <xdr:cNvSpPr txBox="1"/>
      </xdr:nvSpPr>
      <xdr:spPr>
        <a:xfrm>
          <a:off x="6560820" y="4053840"/>
          <a:ext cx="6065520" cy="1569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a:t>
          </a:r>
          <a:r>
            <a:rPr lang="en-US" sz="1100" baseline="0"/>
            <a:t>  The Atlantic County Fire Marshal is employed by the State Police as a civilian employee.  </a:t>
          </a:r>
        </a:p>
        <a:p>
          <a:r>
            <a:rPr lang="en-US" sz="1100" baseline="0"/>
            <a:t>3.  Pension data reflects Vineland City as the employer for the Cumberland County Fire Marshal.</a:t>
          </a:r>
        </a:p>
        <a:p>
          <a:r>
            <a:rPr lang="en-US" sz="1100" baseline="0"/>
            <a:t>4.  The Hudson, Mercer, Monmouth, Salem, Sussex and Warren ounty fire marshals do not participate in the pension system.</a:t>
          </a:r>
        </a:p>
        <a:p>
          <a:r>
            <a:rPr lang="en-US" sz="1100" baseline="0"/>
            <a:t>5.  Pension data reflects Beachwood Borough as the employer for the Ocean County Fire Marshal. </a:t>
          </a:r>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2AED9FB3-D629-F284-3AE0-2ED0D8F46242}"/>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22860</xdr:colOff>
      <xdr:row>18</xdr:row>
      <xdr:rowOff>7620</xdr:rowOff>
    </xdr:from>
    <xdr:to>
      <xdr:col>18</xdr:col>
      <xdr:colOff>601980</xdr:colOff>
      <xdr:row>24</xdr:row>
      <xdr:rowOff>167640</xdr:rowOff>
    </xdr:to>
    <xdr:sp macro="" textlink="">
      <xdr:nvSpPr>
        <xdr:cNvPr id="3" name="TextBox 2">
          <a:extLst>
            <a:ext uri="{FF2B5EF4-FFF2-40B4-BE49-F238E27FC236}">
              <a16:creationId xmlns:a16="http://schemas.microsoft.com/office/drawing/2014/main" id="{1D5B76C5-2767-A107-A684-E985046C0590}"/>
            </a:ext>
          </a:extLst>
        </xdr:cNvPr>
        <xdr:cNvSpPr txBox="1"/>
      </xdr:nvSpPr>
      <xdr:spPr>
        <a:xfrm>
          <a:off x="5920740" y="4099560"/>
          <a:ext cx="6065520" cy="1303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Director of the Bergen County Cooperative Library</a:t>
          </a:r>
          <a:r>
            <a:rPr lang="en-US" sz="1100" baseline="0"/>
            <a:t> System is not active in the pension system.</a:t>
          </a:r>
        </a:p>
        <a:p>
          <a:r>
            <a:rPr lang="en-US" sz="1100" baseline="0"/>
            <a:t>3.  The Monmouth County Library Director is not active in the pension system.  The salary listed is for the Deputy Director.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39302CDF-533C-8C79-A240-757CA347E8A8}"/>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11</xdr:col>
      <xdr:colOff>7620</xdr:colOff>
      <xdr:row>17</xdr:row>
      <xdr:rowOff>0</xdr:rowOff>
    </xdr:from>
    <xdr:to>
      <xdr:col>19</xdr:col>
      <xdr:colOff>586740</xdr:colOff>
      <xdr:row>22</xdr:row>
      <xdr:rowOff>99060</xdr:rowOff>
    </xdr:to>
    <xdr:sp macro="" textlink="">
      <xdr:nvSpPr>
        <xdr:cNvPr id="3" name="TextBox 2">
          <a:extLst>
            <a:ext uri="{FF2B5EF4-FFF2-40B4-BE49-F238E27FC236}">
              <a16:creationId xmlns:a16="http://schemas.microsoft.com/office/drawing/2014/main" id="{F3543FCB-B60A-A702-35E0-60443AF2438E}"/>
            </a:ext>
          </a:extLst>
        </xdr:cNvPr>
        <xdr:cNvSpPr txBox="1"/>
      </xdr:nvSpPr>
      <xdr:spPr>
        <a:xfrm>
          <a:off x="6568440" y="3718560"/>
          <a:ext cx="5455920" cy="1013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 Salem County Health</a:t>
          </a:r>
          <a:r>
            <a:rPr lang="en-US" sz="1100" baseline="0">
              <a:solidFill>
                <a:schemeClr val="dk1"/>
              </a:solidFill>
              <a:effectLst/>
              <a:latin typeface="+mn-lt"/>
              <a:ea typeface="+mn-ea"/>
              <a:cs typeface="+mn-cs"/>
            </a:rPr>
            <a:t> Officer is not active in the pension system.  </a:t>
          </a:r>
          <a:endParaRPr lang="en-US" sz="1100">
            <a:solidFill>
              <a:schemeClr val="dk1"/>
            </a:solidFill>
            <a:effectLst/>
            <a:latin typeface="+mn-lt"/>
            <a:ea typeface="+mn-ea"/>
            <a:cs typeface="+mn-cs"/>
          </a:endParaRPr>
        </a:p>
        <a:p>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793E78A8-17C9-8757-6C55-2834D179DD49}"/>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0</xdr:colOff>
      <xdr:row>18</xdr:row>
      <xdr:rowOff>175260</xdr:rowOff>
    </xdr:from>
    <xdr:to>
      <xdr:col>20</xdr:col>
      <xdr:colOff>579120</xdr:colOff>
      <xdr:row>25</xdr:row>
      <xdr:rowOff>22860</xdr:rowOff>
    </xdr:to>
    <xdr:sp macro="" textlink="">
      <xdr:nvSpPr>
        <xdr:cNvPr id="3" name="TextBox 2">
          <a:extLst>
            <a:ext uri="{FF2B5EF4-FFF2-40B4-BE49-F238E27FC236}">
              <a16:creationId xmlns:a16="http://schemas.microsoft.com/office/drawing/2014/main" id="{4597DF90-BD03-7819-2791-CA9C98C49ED5}"/>
            </a:ext>
          </a:extLst>
        </xdr:cNvPr>
        <xdr:cNvSpPr txBox="1"/>
      </xdr:nvSpPr>
      <xdr:spPr>
        <a:xfrm>
          <a:off x="6560820" y="4145280"/>
          <a:ext cx="6675120" cy="1173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a:t>
          </a:r>
          <a:r>
            <a:rPr lang="en-US" sz="1100" baseline="0"/>
            <a:t> Essex, Monmouth, and Union County human services directors are not active in the pension system.  </a:t>
          </a:r>
        </a:p>
        <a:p>
          <a:r>
            <a:rPr lang="en-US" sz="1100" baseline="0"/>
            <a:t>3.  The Mercer County salary listed is for the Deputy Director. </a:t>
          </a:r>
        </a:p>
        <a:p>
          <a:r>
            <a:rPr lang="en-US" sz="1100" baseline="0"/>
            <a:t>4.  The Warren County Director is also the County Adjuster.  </a:t>
          </a:r>
        </a:p>
        <a:p>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216154E2-EA6E-CD4C-69F8-0BF196481799}"/>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7620</xdr:colOff>
      <xdr:row>18</xdr:row>
      <xdr:rowOff>7620</xdr:rowOff>
    </xdr:from>
    <xdr:to>
      <xdr:col>19</xdr:col>
      <xdr:colOff>594360</xdr:colOff>
      <xdr:row>24</xdr:row>
      <xdr:rowOff>38100</xdr:rowOff>
    </xdr:to>
    <xdr:sp macro="" textlink="">
      <xdr:nvSpPr>
        <xdr:cNvPr id="3" name="TextBox 2">
          <a:extLst>
            <a:ext uri="{FF2B5EF4-FFF2-40B4-BE49-F238E27FC236}">
              <a16:creationId xmlns:a16="http://schemas.microsoft.com/office/drawing/2014/main" id="{13172B30-E3A0-7B9E-BCE4-470389349E09}"/>
            </a:ext>
          </a:extLst>
        </xdr:cNvPr>
        <xdr:cNvSpPr txBox="1"/>
      </xdr:nvSpPr>
      <xdr:spPr>
        <a:xfrm>
          <a:off x="6568440" y="4000500"/>
          <a:ext cx="6073140" cy="1196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 Gloucester, Monmouth,</a:t>
          </a:r>
          <a:r>
            <a:rPr lang="en-US" sz="1100" baseline="0">
              <a:solidFill>
                <a:schemeClr val="dk1"/>
              </a:solidFill>
              <a:effectLst/>
              <a:latin typeface="+mn-lt"/>
              <a:ea typeface="+mn-ea"/>
              <a:cs typeface="+mn-cs"/>
            </a:rPr>
            <a:t> Ocean, and Warren County IT directors are not active in the pension system.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Hudson, Passaic, and Salem counties outsource their network administration.  </a:t>
          </a:r>
          <a:endParaRPr lang="en-US" sz="1100">
            <a:solidFill>
              <a:schemeClr val="dk1"/>
            </a:solidFill>
            <a:effectLst/>
            <a:latin typeface="+mn-lt"/>
            <a:ea typeface="+mn-ea"/>
            <a:cs typeface="+mn-cs"/>
          </a:endParaRPr>
        </a:p>
        <a:p>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51605B83-8A22-175D-98AB-DBFF4A09E7E8}"/>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7620</xdr:colOff>
      <xdr:row>17</xdr:row>
      <xdr:rowOff>175260</xdr:rowOff>
    </xdr:from>
    <xdr:to>
      <xdr:col>20</xdr:col>
      <xdr:colOff>0</xdr:colOff>
      <xdr:row>27</xdr:row>
      <xdr:rowOff>160020</xdr:rowOff>
    </xdr:to>
    <xdr:sp macro="" textlink="">
      <xdr:nvSpPr>
        <xdr:cNvPr id="3" name="TextBox 2">
          <a:extLst>
            <a:ext uri="{FF2B5EF4-FFF2-40B4-BE49-F238E27FC236}">
              <a16:creationId xmlns:a16="http://schemas.microsoft.com/office/drawing/2014/main" id="{5251AB89-7A5D-E1D9-D00E-7D6FDA903B21}"/>
            </a:ext>
          </a:extLst>
        </xdr:cNvPr>
        <xdr:cNvSpPr txBox="1"/>
      </xdr:nvSpPr>
      <xdr:spPr>
        <a:xfrm>
          <a:off x="6256020" y="3924300"/>
          <a:ext cx="6088380" cy="1859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salary</a:t>
          </a:r>
          <a:r>
            <a:rPr lang="en-US" sz="1100" baseline="0"/>
            <a:t> listed for Burlington County is that of the Executive Director of the Bridge Commission, whose Economic Development Division operates as the County Improvement Authority.</a:t>
          </a:r>
        </a:p>
        <a:p>
          <a:r>
            <a:rPr lang="en-US" sz="1100" baseline="0"/>
            <a:t>3.  The Monmouth County Improvement Authority does not have a full-time Executive Director, but instead uses a Board of Directors structure of governance.  </a:t>
          </a:r>
        </a:p>
        <a:p>
          <a:r>
            <a:rPr lang="en-US" sz="1100" baseline="0"/>
            <a:t>4.  The Morris County Administrator also serves the Executive Director of the Improvement Authority.  </a:t>
          </a:r>
        </a:p>
        <a:p>
          <a:r>
            <a:rPr lang="en-US" sz="1100" baseline="0"/>
            <a:t>5.  The Somerset County Imrovement Authority Executive Director is not active in the pension system.  </a:t>
          </a:r>
        </a:p>
        <a:p>
          <a:r>
            <a:rPr lang="en-US" sz="1100" baseline="0"/>
            <a:t>6.  The Union County CFO also serves as the Executive Director of the Improvement Authority.  </a:t>
          </a:r>
        </a:p>
        <a:p>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20E8F7EE-0EE1-A839-8E32-E5BAF8513129}"/>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22860</xdr:colOff>
      <xdr:row>18</xdr:row>
      <xdr:rowOff>7620</xdr:rowOff>
    </xdr:from>
    <xdr:to>
      <xdr:col>20</xdr:col>
      <xdr:colOff>0</xdr:colOff>
      <xdr:row>24</xdr:row>
      <xdr:rowOff>152400</xdr:rowOff>
    </xdr:to>
    <xdr:sp macro="" textlink="">
      <xdr:nvSpPr>
        <xdr:cNvPr id="3" name="TextBox 2">
          <a:extLst>
            <a:ext uri="{FF2B5EF4-FFF2-40B4-BE49-F238E27FC236}">
              <a16:creationId xmlns:a16="http://schemas.microsoft.com/office/drawing/2014/main" id="{B543A5F6-63D8-4871-DF47-2F225A7BCBAD}"/>
            </a:ext>
          </a:extLst>
        </xdr:cNvPr>
        <xdr:cNvSpPr txBox="1"/>
      </xdr:nvSpPr>
      <xdr:spPr>
        <a:xfrm>
          <a:off x="6583680" y="4046220"/>
          <a:ext cx="6073140" cy="1356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 Camden, Cape May, Essex, Hudson, Hunterdon,</a:t>
          </a:r>
          <a:r>
            <a:rPr lang="en-US" sz="1100" baseline="0">
              <a:solidFill>
                <a:schemeClr val="dk1"/>
              </a:solidFill>
              <a:effectLst/>
              <a:latin typeface="+mn-lt"/>
              <a:ea typeface="+mn-ea"/>
              <a:cs typeface="+mn-cs"/>
            </a:rPr>
            <a:t> Mercer, Passaic, Salem, Sussex and Warren County wardens are not active in the pension system.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Bergen, Cape May, Hunterdon, Morris, Monmouth, Passaic, Somerset, Salem, Sussex and Union Counties use the County Sheriff's Office to operate the jail and perform correctional duties. </a:t>
          </a:r>
          <a:endParaRPr lang="en-US" sz="1100">
            <a:solidFill>
              <a:schemeClr val="dk1"/>
            </a:solidFill>
            <a:effectLst/>
            <a:latin typeface="+mn-lt"/>
            <a:ea typeface="+mn-ea"/>
            <a:cs typeface="+mn-cs"/>
          </a:endParaRPr>
        </a:p>
        <a:p>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16F2AB7C-081E-BBC8-B544-66FC7989E508}"/>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9524</xdr:colOff>
      <xdr:row>16</xdr:row>
      <xdr:rowOff>179071</xdr:rowOff>
    </xdr:from>
    <xdr:to>
      <xdr:col>17</xdr:col>
      <xdr:colOff>586739</xdr:colOff>
      <xdr:row>24</xdr:row>
      <xdr:rowOff>83821</xdr:rowOff>
    </xdr:to>
    <xdr:sp macro="" textlink="">
      <xdr:nvSpPr>
        <xdr:cNvPr id="3" name="TextBox 2">
          <a:extLst>
            <a:ext uri="{FF2B5EF4-FFF2-40B4-BE49-F238E27FC236}">
              <a16:creationId xmlns:a16="http://schemas.microsoft.com/office/drawing/2014/main" id="{AD8740C2-41AE-F626-708A-21B781FDA6BC}"/>
            </a:ext>
          </a:extLst>
        </xdr:cNvPr>
        <xdr:cNvSpPr txBox="1"/>
      </xdr:nvSpPr>
      <xdr:spPr>
        <a:xfrm>
          <a:off x="5960744" y="3783331"/>
          <a:ext cx="5454015" cy="1482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 Burlington,</a:t>
          </a:r>
          <a:r>
            <a:rPr lang="en-US" sz="1100" baseline="0">
              <a:solidFill>
                <a:schemeClr val="dk1"/>
              </a:solidFill>
              <a:effectLst/>
              <a:latin typeface="+mn-lt"/>
              <a:ea typeface="+mn-ea"/>
              <a:cs typeface="+mn-cs"/>
            </a:rPr>
            <a:t> Mercer, Union and Warren county OEM coordinators are not active in the pension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The Essex, Ocean, Passaic and Sussex County sheriffs also serve as the county OEM coorindators.  </a:t>
          </a:r>
          <a:endParaRPr lang="en-US" sz="1100">
            <a:solidFill>
              <a:schemeClr val="dk1"/>
            </a:solidFill>
            <a:effectLst/>
            <a:latin typeface="+mn-lt"/>
            <a:ea typeface="+mn-ea"/>
            <a:cs typeface="+mn-cs"/>
          </a:endParaRPr>
        </a:p>
        <a:p>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97923C52-5B85-FA13-4F0F-165F97ADCB7C}"/>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30480</xdr:colOff>
      <xdr:row>18</xdr:row>
      <xdr:rowOff>7620</xdr:rowOff>
    </xdr:from>
    <xdr:to>
      <xdr:col>18</xdr:col>
      <xdr:colOff>594360</xdr:colOff>
      <xdr:row>24</xdr:row>
      <xdr:rowOff>76200</xdr:rowOff>
    </xdr:to>
    <xdr:sp macro="" textlink="">
      <xdr:nvSpPr>
        <xdr:cNvPr id="3" name="TextBox 2">
          <a:extLst>
            <a:ext uri="{FF2B5EF4-FFF2-40B4-BE49-F238E27FC236}">
              <a16:creationId xmlns:a16="http://schemas.microsoft.com/office/drawing/2014/main" id="{A3DE049B-C094-963D-6BAA-F654C5510162}"/>
            </a:ext>
          </a:extLst>
        </xdr:cNvPr>
        <xdr:cNvSpPr txBox="1"/>
      </xdr:nvSpPr>
      <xdr:spPr>
        <a:xfrm>
          <a:off x="6591300" y="3931920"/>
          <a:ext cx="544068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Gloucester</a:t>
          </a:r>
          <a:r>
            <a:rPr lang="en-US" sz="1100" baseline="0"/>
            <a:t> and Warren county directors are not active in the pension system.  </a:t>
          </a:r>
        </a:p>
        <a:p>
          <a:r>
            <a:rPr lang="en-US" sz="1100" baseline="0"/>
            <a:t>3.  The Salem County Director of Public Works serves as the Parks &amp; Recreation Director.  </a:t>
          </a:r>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FBEE26AC-2FC5-8FE5-0A59-4CD0E07FBA8C}"/>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38100</xdr:colOff>
      <xdr:row>17</xdr:row>
      <xdr:rowOff>26670</xdr:rowOff>
    </xdr:from>
    <xdr:to>
      <xdr:col>19</xdr:col>
      <xdr:colOff>396240</xdr:colOff>
      <xdr:row>25</xdr:row>
      <xdr:rowOff>175260</xdr:rowOff>
    </xdr:to>
    <xdr:sp macro="" textlink="">
      <xdr:nvSpPr>
        <xdr:cNvPr id="3" name="TextBox 2">
          <a:extLst>
            <a:ext uri="{FF2B5EF4-FFF2-40B4-BE49-F238E27FC236}">
              <a16:creationId xmlns:a16="http://schemas.microsoft.com/office/drawing/2014/main" id="{0B613C03-2AD6-06AA-CFA6-622A08AB8D20}"/>
            </a:ext>
          </a:extLst>
        </xdr:cNvPr>
        <xdr:cNvSpPr txBox="1"/>
      </xdr:nvSpPr>
      <xdr:spPr>
        <a:xfrm>
          <a:off x="6545580" y="3958590"/>
          <a:ext cx="5844540" cy="170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Cumberland and Monmouth County personnel directors are not active</a:t>
          </a:r>
          <a:r>
            <a:rPr lang="en-US" sz="1100" baseline="0"/>
            <a:t> in the pension system.  </a:t>
          </a:r>
        </a:p>
        <a:p>
          <a:r>
            <a:rPr lang="en-US" sz="1100" baseline="0"/>
            <a:t>3.  The Gloucester County Administrator functions as the Personnel Director.</a:t>
          </a:r>
        </a:p>
        <a:p>
          <a:r>
            <a:rPr lang="en-US" sz="1100" baseline="0"/>
            <a:t>4.  Sussex County does employ a Personnel Director. The salary listed is for the "Senior Personnel Technician," which is the most senior personnel position behind the Administrator.</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850FAAB7-85B5-74EA-6B3C-07776A60E0BA}"/>
            </a:ext>
          </a:extLst>
        </xdr:cNvPr>
        <xdr:cNvSpPr/>
      </xdr:nvSpPr>
      <xdr:spPr>
        <a:xfrm>
          <a:off x="3781425" y="3724275"/>
          <a:ext cx="139065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0</xdr:colOff>
      <xdr:row>18</xdr:row>
      <xdr:rowOff>15240</xdr:rowOff>
    </xdr:from>
    <xdr:to>
      <xdr:col>18</xdr:col>
      <xdr:colOff>7620</xdr:colOff>
      <xdr:row>22</xdr:row>
      <xdr:rowOff>114300</xdr:rowOff>
    </xdr:to>
    <xdr:sp macro="" textlink="">
      <xdr:nvSpPr>
        <xdr:cNvPr id="3" name="TextBox 2">
          <a:extLst>
            <a:ext uri="{FF2B5EF4-FFF2-40B4-BE49-F238E27FC236}">
              <a16:creationId xmlns:a16="http://schemas.microsoft.com/office/drawing/2014/main" id="{DECF91A6-B658-A915-86CC-3024D47DCD42}"/>
            </a:ext>
          </a:extLst>
        </xdr:cNvPr>
        <xdr:cNvSpPr txBox="1"/>
      </xdr:nvSpPr>
      <xdr:spPr>
        <a:xfrm>
          <a:off x="5951220" y="4008120"/>
          <a:ext cx="5494020" cy="830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Salary data was</a:t>
          </a:r>
          <a:r>
            <a:rPr lang="en-US" sz="1100" baseline="0"/>
            <a:t> provided by each county in response to an NJAC salary survey conducted in  2024.</a:t>
          </a:r>
        </a:p>
        <a:p>
          <a:r>
            <a:rPr lang="en-US" sz="1100" baseline="0"/>
            <a:t>2.  Salary data was provided by these counties in response to an NJAC salary survey conducted in 2023.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15254480-F5F6-4221-6121-90CD3A3804A1}"/>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11</xdr:col>
      <xdr:colOff>22860</xdr:colOff>
      <xdr:row>18</xdr:row>
      <xdr:rowOff>0</xdr:rowOff>
    </xdr:from>
    <xdr:to>
      <xdr:col>20</xdr:col>
      <xdr:colOff>15240</xdr:colOff>
      <xdr:row>24</xdr:row>
      <xdr:rowOff>68580</xdr:rowOff>
    </xdr:to>
    <xdr:sp macro="" textlink="">
      <xdr:nvSpPr>
        <xdr:cNvPr id="3" name="TextBox 2">
          <a:extLst>
            <a:ext uri="{FF2B5EF4-FFF2-40B4-BE49-F238E27FC236}">
              <a16:creationId xmlns:a16="http://schemas.microsoft.com/office/drawing/2014/main" id="{9C362244-02B3-E7A5-6EBF-706AAD49824A}"/>
            </a:ext>
          </a:extLst>
        </xdr:cNvPr>
        <xdr:cNvSpPr txBox="1"/>
      </xdr:nvSpPr>
      <xdr:spPr>
        <a:xfrm>
          <a:off x="6583680" y="3924300"/>
          <a:ext cx="547878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salary</a:t>
          </a:r>
          <a:r>
            <a:rPr lang="en-US" sz="1100" baseline="0"/>
            <a:t> listed for Mercer County is that of the Assistant Director.  </a:t>
          </a:r>
        </a:p>
        <a:p>
          <a:r>
            <a:rPr lang="en-US" sz="1100" baseline="0"/>
            <a:t>3.  Salem County outsources the functions of the position.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E2B6A62D-509B-35CB-88E9-04F69C6791F9}"/>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22860</xdr:colOff>
      <xdr:row>18</xdr:row>
      <xdr:rowOff>15240</xdr:rowOff>
    </xdr:from>
    <xdr:to>
      <xdr:col>20</xdr:col>
      <xdr:colOff>15240</xdr:colOff>
      <xdr:row>24</xdr:row>
      <xdr:rowOff>76200</xdr:rowOff>
    </xdr:to>
    <xdr:sp macro="" textlink="">
      <xdr:nvSpPr>
        <xdr:cNvPr id="3" name="TextBox 2">
          <a:extLst>
            <a:ext uri="{FF2B5EF4-FFF2-40B4-BE49-F238E27FC236}">
              <a16:creationId xmlns:a16="http://schemas.microsoft.com/office/drawing/2014/main" id="{DF057F04-548A-706C-3058-4256F70CA77C}"/>
            </a:ext>
          </a:extLst>
        </xdr:cNvPr>
        <xdr:cNvSpPr txBox="1"/>
      </xdr:nvSpPr>
      <xdr:spPr>
        <a:xfrm>
          <a:off x="6583680" y="4030980"/>
          <a:ext cx="6088380" cy="1226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 Camden, Hunterdon, Monmouth, Salem,</a:t>
          </a:r>
          <a:r>
            <a:rPr lang="en-US" sz="1100" baseline="0">
              <a:solidFill>
                <a:schemeClr val="dk1"/>
              </a:solidFill>
              <a:effectLst/>
              <a:latin typeface="+mn-lt"/>
              <a:ea typeface="+mn-ea"/>
              <a:cs typeface="+mn-cs"/>
            </a:rPr>
            <a:t> Sussex and Union County PIOs are not active in the pension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The PIO position is currently vacant in Gloucester and Hudson Counties.  </a:t>
          </a:r>
          <a:endParaRPr lang="en-US" sz="1100">
            <a:solidFill>
              <a:schemeClr val="dk1"/>
            </a:solidFill>
            <a:effectLst/>
            <a:latin typeface="+mn-lt"/>
            <a:ea typeface="+mn-ea"/>
            <a:cs typeface="+mn-cs"/>
          </a:endParaRPr>
        </a:p>
        <a:p>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2C7AE04D-6C58-C0DB-C82C-3704A3239D86}"/>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22860</xdr:colOff>
      <xdr:row>19</xdr:row>
      <xdr:rowOff>0</xdr:rowOff>
    </xdr:from>
    <xdr:to>
      <xdr:col>18</xdr:col>
      <xdr:colOff>594360</xdr:colOff>
      <xdr:row>24</xdr:row>
      <xdr:rowOff>83820</xdr:rowOff>
    </xdr:to>
    <xdr:sp macro="" textlink="">
      <xdr:nvSpPr>
        <xdr:cNvPr id="3" name="TextBox 2">
          <a:extLst>
            <a:ext uri="{FF2B5EF4-FFF2-40B4-BE49-F238E27FC236}">
              <a16:creationId xmlns:a16="http://schemas.microsoft.com/office/drawing/2014/main" id="{2CB0209B-EAB4-C83A-3CED-B09103242B69}"/>
            </a:ext>
          </a:extLst>
        </xdr:cNvPr>
        <xdr:cNvSpPr txBox="1"/>
      </xdr:nvSpPr>
      <xdr:spPr>
        <a:xfrm>
          <a:off x="5974080" y="4244340"/>
          <a:ext cx="6057900" cy="1043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Atlantic, Burlington, Camden, Cape May,</a:t>
          </a:r>
          <a:r>
            <a:rPr lang="en-US" sz="1100" baseline="0"/>
            <a:t> Cumberland, Mercer, Middlesex, Union and Warren county public safety directors are not active in the pension system.  </a:t>
          </a:r>
          <a:r>
            <a:rPr lang="en-US" sz="1100"/>
            <a:t>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CEB1DAC6-740F-E2A0-C486-6AFB7300D339}"/>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30480</xdr:colOff>
      <xdr:row>18</xdr:row>
      <xdr:rowOff>15240</xdr:rowOff>
    </xdr:from>
    <xdr:to>
      <xdr:col>20</xdr:col>
      <xdr:colOff>601980</xdr:colOff>
      <xdr:row>25</xdr:row>
      <xdr:rowOff>106680</xdr:rowOff>
    </xdr:to>
    <xdr:sp macro="" textlink="">
      <xdr:nvSpPr>
        <xdr:cNvPr id="3" name="TextBox 2">
          <a:extLst>
            <a:ext uri="{FF2B5EF4-FFF2-40B4-BE49-F238E27FC236}">
              <a16:creationId xmlns:a16="http://schemas.microsoft.com/office/drawing/2014/main" id="{042D9963-6371-4295-B08C-356C65E78013}"/>
            </a:ext>
          </a:extLst>
        </xdr:cNvPr>
        <xdr:cNvSpPr txBox="1"/>
      </xdr:nvSpPr>
      <xdr:spPr>
        <a:xfrm>
          <a:off x="6591300" y="3886200"/>
          <a:ext cx="666750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The Bergen County CFO</a:t>
          </a:r>
          <a:r>
            <a:rPr lang="en-US" sz="1100" baseline="0">
              <a:solidFill>
                <a:schemeClr val="dk1"/>
              </a:solidFill>
              <a:effectLst/>
              <a:latin typeface="+mn-lt"/>
              <a:ea typeface="+mn-ea"/>
              <a:cs typeface="+mn-cs"/>
            </a:rPr>
            <a:t> is also the QPA.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The Essex County QPA is not active in the pension system.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4.  The Middlesex County QPA's salary reflects quarters of employment that predate her ascension to the County Purchasing Agent position.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6D0C023B-0536-9540-32B9-D39F6096E932}"/>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38100</xdr:colOff>
      <xdr:row>18</xdr:row>
      <xdr:rowOff>7620</xdr:rowOff>
    </xdr:from>
    <xdr:to>
      <xdr:col>19</xdr:col>
      <xdr:colOff>0</xdr:colOff>
      <xdr:row>24</xdr:row>
      <xdr:rowOff>53340</xdr:rowOff>
    </xdr:to>
    <xdr:sp macro="" textlink="">
      <xdr:nvSpPr>
        <xdr:cNvPr id="3" name="TextBox 2">
          <a:extLst>
            <a:ext uri="{FF2B5EF4-FFF2-40B4-BE49-F238E27FC236}">
              <a16:creationId xmlns:a16="http://schemas.microsoft.com/office/drawing/2014/main" id="{BD9207FD-A431-BC3E-81CC-A5DD85350F30}"/>
            </a:ext>
          </a:extLst>
        </xdr:cNvPr>
        <xdr:cNvSpPr txBox="1"/>
      </xdr:nvSpPr>
      <xdr:spPr>
        <a:xfrm>
          <a:off x="5989320" y="3931920"/>
          <a:ext cx="6057900" cy="116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1.  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lvl="0"/>
          <a:r>
            <a:rPr lang="en-US" sz="1100">
              <a:solidFill>
                <a:schemeClr val="dk1"/>
              </a:solidFill>
              <a:effectLst/>
              <a:latin typeface="+mn-lt"/>
              <a:ea typeface="+mn-ea"/>
              <a:cs typeface="+mn-cs"/>
            </a:rPr>
            <a:t>2.  Cumberland County has three road supervisors broken up by region.  Each has a similar salary to the listed salary of the region 3 supervisor.  </a:t>
          </a:r>
        </a:p>
        <a:p>
          <a:pPr lvl="0"/>
          <a:r>
            <a:rPr lang="en-US" sz="1100">
              <a:solidFill>
                <a:schemeClr val="dk1"/>
              </a:solidFill>
              <a:effectLst/>
              <a:latin typeface="+mn-lt"/>
              <a:ea typeface="+mn-ea"/>
              <a:cs typeface="+mn-cs"/>
            </a:rPr>
            <a:t>3.  The Salem County Road Supervisor is not active in the pension system.  </a:t>
          </a:r>
        </a:p>
        <a:p>
          <a:endParaRPr lang="en-US"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467B1678-E66F-64BF-9839-7D6BBC26FA9A}"/>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30480</xdr:colOff>
      <xdr:row>18</xdr:row>
      <xdr:rowOff>15240</xdr:rowOff>
    </xdr:from>
    <xdr:to>
      <xdr:col>20</xdr:col>
      <xdr:colOff>0</xdr:colOff>
      <xdr:row>25</xdr:row>
      <xdr:rowOff>83820</xdr:rowOff>
    </xdr:to>
    <xdr:sp macro="" textlink="">
      <xdr:nvSpPr>
        <xdr:cNvPr id="3" name="TextBox 2">
          <a:extLst>
            <a:ext uri="{FF2B5EF4-FFF2-40B4-BE49-F238E27FC236}">
              <a16:creationId xmlns:a16="http://schemas.microsoft.com/office/drawing/2014/main" id="{D3562372-94D8-911D-0388-E7DE8DFC895C}"/>
            </a:ext>
          </a:extLst>
        </xdr:cNvPr>
        <xdr:cNvSpPr txBox="1"/>
      </xdr:nvSpPr>
      <xdr:spPr>
        <a:xfrm>
          <a:off x="6591300" y="4030980"/>
          <a:ext cx="606552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r>
            <a:rPr lang="en-US" sz="1100"/>
            <a:t>2.  The Bergen County Director of Public Works is vacant.  </a:t>
          </a:r>
        </a:p>
        <a:p>
          <a:r>
            <a:rPr lang="en-US" sz="1100"/>
            <a:t>3.  The Cumberland</a:t>
          </a:r>
          <a:r>
            <a:rPr lang="en-US" sz="1100" baseline="0"/>
            <a:t> and Warren County Directors of Public Works are not active in the pension system. </a:t>
          </a:r>
        </a:p>
        <a:p>
          <a:r>
            <a:rPr lang="en-US" sz="1100" baseline="0"/>
            <a:t>4.  Hudson, Mercer, and Ocean Counties do not have public works departments.  Instead they mainain seperate divisions for Engineering, Roads, Bridges, etc. </a:t>
          </a:r>
          <a:endParaRPr lang="en-US"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EFEC3E8E-AC79-6667-7FA8-FCBA5255A3F3}"/>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7620</xdr:colOff>
      <xdr:row>17</xdr:row>
      <xdr:rowOff>7620</xdr:rowOff>
    </xdr:from>
    <xdr:to>
      <xdr:col>17</xdr:col>
      <xdr:colOff>586740</xdr:colOff>
      <xdr:row>25</xdr:row>
      <xdr:rowOff>83820</xdr:rowOff>
    </xdr:to>
    <xdr:sp macro="" textlink="">
      <xdr:nvSpPr>
        <xdr:cNvPr id="3" name="TextBox 2">
          <a:extLst>
            <a:ext uri="{FF2B5EF4-FFF2-40B4-BE49-F238E27FC236}">
              <a16:creationId xmlns:a16="http://schemas.microsoft.com/office/drawing/2014/main" id="{2E2E3306-23D4-8F51-D115-6722D5ADA299}"/>
            </a:ext>
          </a:extLst>
        </xdr:cNvPr>
        <xdr:cNvSpPr txBox="1"/>
      </xdr:nvSpPr>
      <xdr:spPr>
        <a:xfrm>
          <a:off x="5958840" y="3726180"/>
          <a:ext cx="5455920" cy="1539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1.  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p>
        <a:p>
          <a:pPr lvl="0"/>
          <a:r>
            <a:rPr lang="en-US" sz="1100">
              <a:solidFill>
                <a:schemeClr val="dk1"/>
              </a:solidFill>
              <a:effectLst/>
              <a:latin typeface="+mn-lt"/>
              <a:ea typeface="+mn-ea"/>
              <a:cs typeface="+mn-cs"/>
            </a:rPr>
            <a:t>2.  The Atlantic County Superintendent is in an acting role.  </a:t>
          </a:r>
        </a:p>
        <a:p>
          <a:pPr lvl="0"/>
          <a:r>
            <a:rPr lang="en-US" sz="1100">
              <a:solidFill>
                <a:schemeClr val="dk1"/>
              </a:solidFill>
              <a:effectLst/>
              <a:latin typeface="+mn-lt"/>
              <a:ea typeface="+mn-ea"/>
              <a:cs typeface="+mn-cs"/>
            </a:rPr>
            <a:t>3.  The Bergen, Burlington, Camden, Morris, and Sussex County superintendent of weights and Measures are not active in the pension system. </a:t>
          </a:r>
        </a:p>
        <a:p>
          <a:pPr lvl="0"/>
          <a:r>
            <a:rPr lang="en-US" sz="1100">
              <a:solidFill>
                <a:schemeClr val="dk1"/>
              </a:solidFill>
              <a:effectLst/>
              <a:latin typeface="+mn-lt"/>
              <a:ea typeface="+mn-ea"/>
              <a:cs typeface="+mn-cs"/>
            </a:rPr>
            <a:t>4.  The Gloucester County salary is for the Assistant Superintendent.</a:t>
          </a:r>
        </a:p>
        <a:p>
          <a:endParaRPr lang="en-US"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161925</xdr:colOff>
      <xdr:row>18</xdr:row>
      <xdr:rowOff>0</xdr:rowOff>
    </xdr:from>
    <xdr:to>
      <xdr:col>8</xdr:col>
      <xdr:colOff>466725</xdr:colOff>
      <xdr:row>20</xdr:row>
      <xdr:rowOff>96061</xdr:rowOff>
    </xdr:to>
    <xdr:sp macro="" textlink="">
      <xdr:nvSpPr>
        <xdr:cNvPr id="3" name="Notched Right Arrow 1">
          <a:hlinkClick xmlns:r="http://schemas.openxmlformats.org/officeDocument/2006/relationships" r:id="rId1"/>
          <a:extLst>
            <a:ext uri="{FF2B5EF4-FFF2-40B4-BE49-F238E27FC236}">
              <a16:creationId xmlns:a16="http://schemas.microsoft.com/office/drawing/2014/main" id="{5DBE9324-4314-1F43-08F3-DD56BDE78181}"/>
            </a:ext>
          </a:extLst>
        </xdr:cNvPr>
        <xdr:cNvSpPr/>
      </xdr:nvSpPr>
      <xdr:spPr>
        <a:xfrm>
          <a:off x="4284345" y="3878580"/>
          <a:ext cx="1524000" cy="461821"/>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6</xdr:col>
      <xdr:colOff>161925</xdr:colOff>
      <xdr:row>18</xdr:row>
      <xdr:rowOff>0</xdr:rowOff>
    </xdr:from>
    <xdr:to>
      <xdr:col>8</xdr:col>
      <xdr:colOff>466725</xdr:colOff>
      <xdr:row>20</xdr:row>
      <xdr:rowOff>96061</xdr:rowOff>
    </xdr:to>
    <xdr:sp macro="" textlink="">
      <xdr:nvSpPr>
        <xdr:cNvPr id="3" name="Notched Right Arrow 1">
          <a:hlinkClick xmlns:r="http://schemas.openxmlformats.org/officeDocument/2006/relationships" r:id="rId1"/>
          <a:extLst>
            <a:ext uri="{FF2B5EF4-FFF2-40B4-BE49-F238E27FC236}">
              <a16:creationId xmlns:a16="http://schemas.microsoft.com/office/drawing/2014/main" id="{707795DC-451D-D797-A5C5-B93E329B27A6}"/>
            </a:ext>
          </a:extLst>
        </xdr:cNvPr>
        <xdr:cNvSpPr/>
      </xdr:nvSpPr>
      <xdr:spPr>
        <a:xfrm>
          <a:off x="4284345" y="3878580"/>
          <a:ext cx="1524000" cy="461821"/>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6</xdr:col>
      <xdr:colOff>161925</xdr:colOff>
      <xdr:row>18</xdr:row>
      <xdr:rowOff>0</xdr:rowOff>
    </xdr:from>
    <xdr:to>
      <xdr:col>8</xdr:col>
      <xdr:colOff>466725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A3B3845C-A13D-BF48-2312-BBB258848D4E}"/>
            </a:ext>
          </a:extLst>
        </xdr:cNvPr>
        <xdr:cNvSpPr/>
      </xdr:nvSpPr>
      <xdr:spPr>
        <a:xfrm>
          <a:off x="4284345" y="3878580"/>
          <a:ext cx="1524000" cy="461821"/>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70B86D76-1E07-C738-E7E9-76E6790D2742}"/>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15240</xdr:colOff>
      <xdr:row>18</xdr:row>
      <xdr:rowOff>7620</xdr:rowOff>
    </xdr:from>
    <xdr:to>
      <xdr:col>18</xdr:col>
      <xdr:colOff>15240</xdr:colOff>
      <xdr:row>22</xdr:row>
      <xdr:rowOff>182880</xdr:rowOff>
    </xdr:to>
    <xdr:sp macro="" textlink="">
      <xdr:nvSpPr>
        <xdr:cNvPr id="3" name="TextBox 2">
          <a:extLst>
            <a:ext uri="{FF2B5EF4-FFF2-40B4-BE49-F238E27FC236}">
              <a16:creationId xmlns:a16="http://schemas.microsoft.com/office/drawing/2014/main" id="{4662BBAD-9234-C93A-167E-33675CCF12CB}"/>
            </a:ext>
          </a:extLst>
        </xdr:cNvPr>
        <xdr:cNvSpPr txBox="1"/>
      </xdr:nvSpPr>
      <xdr:spPr>
        <a:xfrm>
          <a:off x="5966460" y="4023360"/>
          <a:ext cx="5486400" cy="906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Salary data was</a:t>
          </a:r>
          <a:r>
            <a:rPr lang="en-US" sz="1100" baseline="0">
              <a:solidFill>
                <a:schemeClr val="dk1"/>
              </a:solidFill>
              <a:effectLst/>
              <a:latin typeface="+mn-lt"/>
              <a:ea typeface="+mn-ea"/>
              <a:cs typeface="+mn-cs"/>
            </a:rPr>
            <a:t> provided by each county in response to an NJAC salary survey conducted in 2024.</a:t>
          </a:r>
          <a:endParaRPr lang="en-US">
            <a:effectLst/>
          </a:endParaRPr>
        </a:p>
        <a:p>
          <a:r>
            <a:rPr lang="en-US" sz="1100" baseline="0">
              <a:solidFill>
                <a:schemeClr val="dk1"/>
              </a:solidFill>
              <a:effectLst/>
              <a:latin typeface="+mn-lt"/>
              <a:ea typeface="+mn-ea"/>
              <a:cs typeface="+mn-cs"/>
            </a:rPr>
            <a:t>2.  Salary data was provided by  these counties in response to an NJAC salary survey conducted in 2024. </a:t>
          </a:r>
          <a:endParaRPr 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6</xdr:col>
      <xdr:colOff>161925</xdr:colOff>
      <xdr:row>18</xdr:row>
      <xdr:rowOff>0</xdr:rowOff>
    </xdr:from>
    <xdr:to>
      <xdr:col>8</xdr:col>
      <xdr:colOff>466725</xdr:colOff>
      <xdr:row>20</xdr:row>
      <xdr:rowOff>96061</xdr:rowOff>
    </xdr:to>
    <xdr:sp macro="" textlink="">
      <xdr:nvSpPr>
        <xdr:cNvPr id="3" name="Notched Right Arrow 1">
          <a:hlinkClick xmlns:r="http://schemas.openxmlformats.org/officeDocument/2006/relationships" r:id="rId1"/>
          <a:extLst>
            <a:ext uri="{FF2B5EF4-FFF2-40B4-BE49-F238E27FC236}">
              <a16:creationId xmlns:a16="http://schemas.microsoft.com/office/drawing/2014/main" id="{4EE2850A-846E-410B-811B-C540078EC5D2}"/>
            </a:ext>
          </a:extLst>
        </xdr:cNvPr>
        <xdr:cNvSpPr/>
      </xdr:nvSpPr>
      <xdr:spPr>
        <a:xfrm>
          <a:off x="4284345" y="3878580"/>
          <a:ext cx="1524000" cy="461821"/>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B91FF66E-5D7D-18EC-EA7E-8C9B690A01F0}"/>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7D0D2C03-704E-CDCB-9B1E-1EB90AFFBE7E}"/>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28A17A84-BA34-C42E-3734-5F4F43078D78}"/>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34DD2753-9437-B76C-B27E-61A4732F2204}"/>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D113220B-6717-5A86-ED6C-6CF5B50CAE66}"/>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BBFDAA5F-346B-5538-1643-EEA2FBB85F8C}"/>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83B2A33E-701E-46D3-1F66-7D9F8FF3477F}"/>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5</xdr:col>
      <xdr:colOff>161925</xdr:colOff>
      <xdr:row>18</xdr:row>
      <xdr:rowOff>0</xdr:rowOff>
    </xdr:from>
    <xdr:to>
      <xdr:col>7</xdr:col>
      <xdr:colOff>481965</xdr:colOff>
      <xdr:row>20</xdr:row>
      <xdr:rowOff>96061</xdr:rowOff>
    </xdr:to>
    <xdr:sp macro="" textlink="">
      <xdr:nvSpPr>
        <xdr:cNvPr id="3" name="Notched Right Arrow 2">
          <a:hlinkClick xmlns:r="http://schemas.openxmlformats.org/officeDocument/2006/relationships" r:id="rId1"/>
          <a:extLst>
            <a:ext uri="{FF2B5EF4-FFF2-40B4-BE49-F238E27FC236}">
              <a16:creationId xmlns:a16="http://schemas.microsoft.com/office/drawing/2014/main" id="{B19D45A3-4E7A-8C2F-397E-CA1838AA4A14}"/>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10</xdr:col>
      <xdr:colOff>22860</xdr:colOff>
      <xdr:row>17</xdr:row>
      <xdr:rowOff>22860</xdr:rowOff>
    </xdr:from>
    <xdr:to>
      <xdr:col>21</xdr:col>
      <xdr:colOff>0</xdr:colOff>
      <xdr:row>28</xdr:row>
      <xdr:rowOff>38100</xdr:rowOff>
    </xdr:to>
    <xdr:sp macro="" textlink="">
      <xdr:nvSpPr>
        <xdr:cNvPr id="4" name="TextBox 3">
          <a:extLst>
            <a:ext uri="{FF2B5EF4-FFF2-40B4-BE49-F238E27FC236}">
              <a16:creationId xmlns:a16="http://schemas.microsoft.com/office/drawing/2014/main" id="{0C02C902-302E-DEB9-18B3-8596ACB37D82}"/>
            </a:ext>
          </a:extLst>
        </xdr:cNvPr>
        <xdr:cNvSpPr txBox="1"/>
      </xdr:nvSpPr>
      <xdr:spPr>
        <a:xfrm>
          <a:off x="6583680" y="3741420"/>
          <a:ext cx="6682740" cy="2026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1.  P.L.2023, c.349, in part, increases the annual salaries for Presiding Judges of the Superior Court to $204,166.50, which in turn increases the minimum annual salary for all elected constitutional officers to $132,708.23 as P.L. 2001, c.370 requires all elected constitutional officers to earn a minimum of 65% of the annual salary of a Presiding Judge of the Superior Court. LFN 2023-20, in general, requires the State to reimburse counties for increases required to meet the minimum salaries set by statutory law versus the baseline amounts set in 2001 at $96,850.  Beginning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in 2025 and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for the following 2 years, the amount of the annual salary determined for the prior calendar year would be adjusted annually by the State Treasurer in direct proportion to the percentage change in the Consumer Price Index (CPI).  As is the case under current practice, the State Treasurer would determine the amount of the adjustment by December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of each year for the following year whereby an adjustment in the annual payment would be made only if the percentage change in the CPI is greater than 0, but in no event would the adjustment be greater than 2%.  </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BA6FD6E9-F234-07A9-2244-01268B93DB11}"/>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7620</xdr:colOff>
      <xdr:row>17</xdr:row>
      <xdr:rowOff>7620</xdr:rowOff>
    </xdr:from>
    <xdr:to>
      <xdr:col>20</xdr:col>
      <xdr:colOff>38100</xdr:colOff>
      <xdr:row>29</xdr:row>
      <xdr:rowOff>30480</xdr:rowOff>
    </xdr:to>
    <xdr:sp macro="" textlink="">
      <xdr:nvSpPr>
        <xdr:cNvPr id="3" name="TextBox 2">
          <a:extLst>
            <a:ext uri="{FF2B5EF4-FFF2-40B4-BE49-F238E27FC236}">
              <a16:creationId xmlns:a16="http://schemas.microsoft.com/office/drawing/2014/main" id="{425E1A79-2695-2811-6F24-44C70E249F05}"/>
            </a:ext>
          </a:extLst>
        </xdr:cNvPr>
        <xdr:cNvSpPr txBox="1"/>
      </xdr:nvSpPr>
      <xdr:spPr>
        <a:xfrm>
          <a:off x="5958840" y="3726180"/>
          <a:ext cx="6736080" cy="2240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t>1.  </a:t>
          </a:r>
          <a:r>
            <a:rPr lang="en-US" sz="1100">
              <a:solidFill>
                <a:schemeClr val="dk1"/>
              </a:solidFill>
              <a:effectLst/>
              <a:latin typeface="+mn-lt"/>
              <a:ea typeface="+mn-ea"/>
              <a:cs typeface="+mn-cs"/>
            </a:rPr>
            <a:t>P.L.2023, c.349, in part, increases the annual salaries for Presiding Judges of the Superior Court to $204,166.50, which in turn increases the minimum annual salary for all elected constitutional officers to $132,708.23 as P.L. 2001, c.370 requires all elected constitutional officers to earn a minimum of 65% of the annual salary of a Presiding Judge of the Superior Court. LFN 2023-20, in general, requires the State to reimburse counties for increases required to meet the minimum salaries set by statutory law versus the baseline amounts set in 2001 at $96,850.  Beginning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in 2025 and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for the following 2 years, the amount of the annual salary determined for the prior calendar year would be adjusted annually by the State Treasurer in direct proportion to the percentage change in the Consumer Price Index (CPI).  As is the case under current practice, the State Treasurer would determine the amount of the adjustment by December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of each year for the following year whereby an adjustment in the annual payment would be made only if the percentage change in the CPI is greater than 0, but in no event would the adjustment be greater than 2%.  </a:t>
          </a:r>
        </a:p>
        <a:p>
          <a:r>
            <a:rPr lang="en-US" sz="1100" baseline="0"/>
            <a:t>2.  Sussex County indicated that their Sheriff's salary reflects that the Sheriff is also the OEM Coordinator.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591A3E7C-AAA0-4FC1-55C7-431D508B2FF4}"/>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22860</xdr:colOff>
      <xdr:row>15</xdr:row>
      <xdr:rowOff>175260</xdr:rowOff>
    </xdr:from>
    <xdr:to>
      <xdr:col>20</xdr:col>
      <xdr:colOff>15240</xdr:colOff>
      <xdr:row>27</xdr:row>
      <xdr:rowOff>38100</xdr:rowOff>
    </xdr:to>
    <xdr:sp macro="" textlink="">
      <xdr:nvSpPr>
        <xdr:cNvPr id="3" name="TextBox 2">
          <a:extLst>
            <a:ext uri="{FF2B5EF4-FFF2-40B4-BE49-F238E27FC236}">
              <a16:creationId xmlns:a16="http://schemas.microsoft.com/office/drawing/2014/main" id="{0E71ECE3-FE79-EA2B-0913-20E32E8C3EB9}"/>
            </a:ext>
          </a:extLst>
        </xdr:cNvPr>
        <xdr:cNvSpPr txBox="1"/>
      </xdr:nvSpPr>
      <xdr:spPr>
        <a:xfrm>
          <a:off x="5974080" y="3528060"/>
          <a:ext cx="6697980"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1.  P.L.2023, c.349, in part, increases the annual salaries for Presiding Judges of the Superior Court to $204,166.50, which in turn increases the minimum annual salary for all elected constitutional officers to $132,708.23 as P.L. 2001, c.370 requires all elected constitutional officers to earn a minimum of 65% of the annual salary of a Presiding Judge of the Superior Court. LFN 2023-20, in general, requires the State to reimburse counties for increases required to meet the minimum salaries set by statutory law versus the baseline amounts set in 2001 at $96,850.  Beginning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in 2025 and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for the following 2 years, the amount of the annual salary determined for the prior calendar year would be adjusted annually by the State Treasurer in direct proportion to the percentage change in the Consumer Price Index (CPI).  As is the case under current practice, the State Treasurer would determine the amount of the adjustment by December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of each year for the following year whereby an adjustment in the annual payment would be made only if the percentage change in the CPI is greater than 0, but in no event would the adjustment be greater than 2%.  </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161925</xdr:colOff>
      <xdr:row>18</xdr:row>
      <xdr:rowOff>0</xdr:rowOff>
    </xdr:from>
    <xdr:to>
      <xdr:col>7</xdr:col>
      <xdr:colOff>481965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FB01DC53-D2F4-9E97-BA70-D7EF7E6B14D3}"/>
            </a:ext>
          </a:extLst>
        </xdr:cNvPr>
        <xdr:cNvSpPr/>
      </xdr:nvSpPr>
      <xdr:spPr>
        <a:xfrm>
          <a:off x="32099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8</xdr:col>
      <xdr:colOff>601980</xdr:colOff>
      <xdr:row>15</xdr:row>
      <xdr:rowOff>167640</xdr:rowOff>
    </xdr:from>
    <xdr:to>
      <xdr:col>18</xdr:col>
      <xdr:colOff>506730</xdr:colOff>
      <xdr:row>28</xdr:row>
      <xdr:rowOff>175260</xdr:rowOff>
    </xdr:to>
    <xdr:sp macro="" textlink="">
      <xdr:nvSpPr>
        <xdr:cNvPr id="3" name="TextBox 2">
          <a:extLst>
            <a:ext uri="{FF2B5EF4-FFF2-40B4-BE49-F238E27FC236}">
              <a16:creationId xmlns:a16="http://schemas.microsoft.com/office/drawing/2014/main" id="{73F0739D-CBF3-5E71-B5AC-016F559E6377}"/>
            </a:ext>
          </a:extLst>
        </xdr:cNvPr>
        <xdr:cNvSpPr txBox="1"/>
      </xdr:nvSpPr>
      <xdr:spPr>
        <a:xfrm>
          <a:off x="5943600" y="3566160"/>
          <a:ext cx="6000750" cy="2385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1. P.L.2023, c.349, in part, increases the annual salaries for Presiding Judges of the Superior Court to $204,166.50, which in turn increases the minimum annual salary for all elected constitutional officers to $132,708.23 as P.L. 2001, c.370 requires all elected constitutional officers to earn a minimum of 65% of the annual salary of a Presiding Judge of the Superior Court. LFN 2023-20, in general, requires the State to reimburse counties for increases required to meet the minimum salaries set by statutory law versus the baseline amounts set in 2001 at $96,850.  Beginning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in 2025 and on January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for the following 2 years, the amount of the annual salary determined for the prior calendar year would be adjusted annually by the State Treasurer in direct proportion to the percentage change in the Consumer Price Index (CPI).  As is the case under current practice, the State Treasurer would determine the amount of the adjustment by December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of each year for the following year whereby an adjustment in the annual payment would be made only if the percentage change in the CPI is greater than 0, but in no event would the adjustment be greater than 2%.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2.  Essex and Hudson counties are the only counties that elect a Register of Deeds &amp; Mortgages.  </a:t>
          </a:r>
          <a:endParaRPr lang="en-US">
            <a:effectLst/>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161925</xdr:colOff>
      <xdr:row>18</xdr:row>
      <xdr:rowOff>0</xdr:rowOff>
    </xdr:from>
    <xdr:to>
      <xdr:col>8</xdr:col>
      <xdr:colOff>466725</xdr:colOff>
      <xdr:row>20</xdr:row>
      <xdr:rowOff>96061</xdr:rowOff>
    </xdr:to>
    <xdr:sp macro="" textlink="">
      <xdr:nvSpPr>
        <xdr:cNvPr id="2" name="Notched Right Arrow 1">
          <a:hlinkClick xmlns:r="http://schemas.openxmlformats.org/officeDocument/2006/relationships" r:id="rId1"/>
          <a:extLst>
            <a:ext uri="{FF2B5EF4-FFF2-40B4-BE49-F238E27FC236}">
              <a16:creationId xmlns:a16="http://schemas.microsoft.com/office/drawing/2014/main" id="{E9120318-479C-B183-5A52-A9B21DB9C764}"/>
            </a:ext>
          </a:extLst>
        </xdr:cNvPr>
        <xdr:cNvSpPr/>
      </xdr:nvSpPr>
      <xdr:spPr>
        <a:xfrm>
          <a:off x="3819525" y="4000500"/>
          <a:ext cx="1524000" cy="484632"/>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r>
            <a:rPr lang="en-US" sz="1100" baseline="0"/>
            <a:t> </a:t>
          </a:r>
          <a:r>
            <a:rPr lang="en-US" sz="1100"/>
            <a:t>TO</a:t>
          </a:r>
          <a:r>
            <a:rPr lang="en-US" sz="1100" baseline="0"/>
            <a:t> MENU</a:t>
          </a:r>
          <a:endParaRPr lang="en-US" sz="1100"/>
        </a:p>
      </xdr:txBody>
    </xdr:sp>
    <xdr:clientData/>
  </xdr:twoCellAnchor>
  <xdr:twoCellAnchor>
    <xdr:from>
      <xdr:col>9</xdr:col>
      <xdr:colOff>0</xdr:colOff>
      <xdr:row>15</xdr:row>
      <xdr:rowOff>1</xdr:rowOff>
    </xdr:from>
    <xdr:to>
      <xdr:col>20</xdr:col>
      <xdr:colOff>561975</xdr:colOff>
      <xdr:row>21</xdr:row>
      <xdr:rowOff>53340</xdr:rowOff>
    </xdr:to>
    <xdr:sp macro="" textlink="">
      <xdr:nvSpPr>
        <xdr:cNvPr id="3" name="TextBox 2">
          <a:extLst>
            <a:ext uri="{FF2B5EF4-FFF2-40B4-BE49-F238E27FC236}">
              <a16:creationId xmlns:a16="http://schemas.microsoft.com/office/drawing/2014/main" id="{609E1A56-854C-FB6B-CD4A-02D2E35506DA}"/>
            </a:ext>
          </a:extLst>
        </xdr:cNvPr>
        <xdr:cNvSpPr txBox="1"/>
      </xdr:nvSpPr>
      <xdr:spPr>
        <a:xfrm>
          <a:off x="5951220" y="3398521"/>
          <a:ext cx="7267575" cy="1173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1. </a:t>
          </a:r>
          <a:r>
            <a:rPr lang="en-US" sz="1100">
              <a:solidFill>
                <a:schemeClr val="dk1"/>
              </a:solidFill>
              <a:effectLst/>
              <a:latin typeface="+mn-lt"/>
              <a:ea typeface="+mn-ea"/>
              <a:cs typeface="+mn-cs"/>
            </a:rPr>
            <a:t>The salary data is from the NJ Office of Information Technology Open Data Center and reflects data for employees who are active members in a state/local pension system as reported by the employer. It lists the salary eligible for pension credit for the four most recent calendar quarters as of 6/30/2024.  </a:t>
          </a:r>
          <a:r>
            <a:rPr lang="en-US" sz="1100" i="1">
              <a:solidFill>
                <a:schemeClr val="dk1"/>
              </a:solidFill>
              <a:effectLst/>
              <a:latin typeface="+mn-lt"/>
              <a:ea typeface="+mn-ea"/>
              <a:cs typeface="+mn-cs"/>
            </a:rPr>
            <a:t>Please note</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that P.L. 2024, c.56 in part, increases the salaries of all county prosecutors to $204,166.50 retroactive to January 1, 2024, and ties increases for the next two years to inflation.</a:t>
          </a:r>
        </a:p>
        <a:p>
          <a:r>
            <a:rPr lang="en-US" sz="1100"/>
            <a:t>2.  The Gloucester, Sussex, and Warren county prosecutors are in an "acting" roles.</a:t>
          </a:r>
        </a:p>
        <a:p>
          <a:r>
            <a:rPr lang="en-US" sz="1100"/>
            <a:t>3.</a:t>
          </a:r>
          <a:r>
            <a:rPr lang="en-US" sz="1100" baseline="0"/>
            <a:t>  The Middlesex, Monmouth, and Union County prosecutors are not active in the pension system.  </a:t>
          </a:r>
          <a:endParaRPr lang="en-US" sz="1100"/>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AD63-C3A9-4B95-A606-315402A45182}">
  <dimension ref="A1:F80"/>
  <sheetViews>
    <sheetView showGridLines="0" showRowColHeaders="0" workbookViewId="0">
      <selection activeCell="A12" sqref="A12"/>
    </sheetView>
  </sheetViews>
  <sheetFormatPr defaultRowHeight="15" x14ac:dyDescent="0.25"/>
  <cols>
    <col min="1" max="1" width="27.85546875" customWidth="1"/>
  </cols>
  <sheetData>
    <row r="1" spans="1:6" x14ac:dyDescent="0.25">
      <c r="A1" s="2" t="s">
        <v>145</v>
      </c>
      <c r="B1" s="2"/>
      <c r="C1" s="3"/>
      <c r="E1" s="37" t="s">
        <v>42</v>
      </c>
    </row>
    <row r="2" spans="1:6" x14ac:dyDescent="0.25">
      <c r="A2" s="4"/>
      <c r="B2" s="1"/>
      <c r="C2" s="1"/>
    </row>
    <row r="3" spans="1:6" x14ac:dyDescent="0.25">
      <c r="A3" s="19" t="s">
        <v>0</v>
      </c>
      <c r="B3" s="1"/>
      <c r="C3" s="1"/>
    </row>
    <row r="4" spans="1:6" x14ac:dyDescent="0.25">
      <c r="A4" s="19" t="s">
        <v>43</v>
      </c>
      <c r="B4" s="1"/>
      <c r="C4" s="1"/>
    </row>
    <row r="5" spans="1:6" x14ac:dyDescent="0.25">
      <c r="A5" s="18" t="s">
        <v>116</v>
      </c>
      <c r="B5" s="1"/>
      <c r="C5" s="1"/>
    </row>
    <row r="6" spans="1:6" x14ac:dyDescent="0.25">
      <c r="A6" s="49"/>
      <c r="B6" s="1"/>
      <c r="C6" s="1"/>
    </row>
    <row r="7" spans="1:6" x14ac:dyDescent="0.25">
      <c r="A7" s="18"/>
      <c r="B7" s="1"/>
      <c r="C7" s="1"/>
      <c r="F7" t="s">
        <v>38</v>
      </c>
    </row>
    <row r="8" spans="1:6" x14ac:dyDescent="0.25">
      <c r="A8" s="2" t="s">
        <v>113</v>
      </c>
      <c r="B8" s="3"/>
      <c r="C8" s="3"/>
    </row>
    <row r="9" spans="1:6" x14ac:dyDescent="0.25">
      <c r="A9" s="4"/>
      <c r="B9" s="1"/>
      <c r="C9" s="1"/>
    </row>
    <row r="10" spans="1:6" x14ac:dyDescent="0.25">
      <c r="A10" s="20" t="s">
        <v>1</v>
      </c>
      <c r="B10" s="1"/>
      <c r="C10" s="1"/>
    </row>
    <row r="11" spans="1:6" x14ac:dyDescent="0.25">
      <c r="A11" s="20" t="s">
        <v>2</v>
      </c>
      <c r="B11" s="1"/>
      <c r="C11" s="1"/>
    </row>
    <row r="12" spans="1:6" x14ac:dyDescent="0.25">
      <c r="A12" s="20" t="s">
        <v>3</v>
      </c>
      <c r="B12" s="1"/>
      <c r="C12" s="1"/>
    </row>
    <row r="13" spans="1:6" x14ac:dyDescent="0.25">
      <c r="A13" s="20" t="s">
        <v>4</v>
      </c>
      <c r="B13" s="1"/>
      <c r="C13" s="1"/>
    </row>
    <row r="14" spans="1:6" x14ac:dyDescent="0.25">
      <c r="A14" s="7"/>
      <c r="B14" s="1"/>
      <c r="C14" s="1"/>
    </row>
    <row r="15" spans="1:6" x14ac:dyDescent="0.25">
      <c r="A15" s="2" t="s">
        <v>114</v>
      </c>
      <c r="B15" s="3"/>
      <c r="C15" s="3"/>
    </row>
    <row r="16" spans="1:6" x14ac:dyDescent="0.25">
      <c r="A16" s="47"/>
      <c r="B16" s="1"/>
      <c r="C16" s="1"/>
    </row>
    <row r="17" spans="1:3" x14ac:dyDescent="0.25">
      <c r="A17" s="48" t="s">
        <v>50</v>
      </c>
      <c r="B17" s="1"/>
      <c r="C17" s="1"/>
    </row>
    <row r="18" spans="1:3" x14ac:dyDescent="0.25">
      <c r="A18" s="50" t="s">
        <v>47</v>
      </c>
      <c r="B18" s="1"/>
      <c r="C18" s="1"/>
    </row>
    <row r="19" spans="1:3" x14ac:dyDescent="0.25">
      <c r="A19" s="20" t="s">
        <v>5</v>
      </c>
      <c r="B19" s="39"/>
      <c r="C19" s="39"/>
    </row>
    <row r="20" spans="1:3" x14ac:dyDescent="0.25">
      <c r="A20" s="7"/>
      <c r="B20" s="1"/>
      <c r="C20" s="1"/>
    </row>
    <row r="21" spans="1:3" x14ac:dyDescent="0.25">
      <c r="A21" s="2" t="s">
        <v>115</v>
      </c>
      <c r="B21" s="1"/>
      <c r="C21" s="1"/>
    </row>
    <row r="22" spans="1:3" x14ac:dyDescent="0.25">
      <c r="A22" s="47"/>
      <c r="B22" s="1"/>
      <c r="C22" s="1"/>
    </row>
    <row r="23" spans="1:3" x14ac:dyDescent="0.25">
      <c r="A23" s="51" t="s">
        <v>48</v>
      </c>
      <c r="B23" s="52"/>
      <c r="C23" s="52"/>
    </row>
    <row r="24" spans="1:3" x14ac:dyDescent="0.25">
      <c r="A24" s="53" t="s">
        <v>117</v>
      </c>
      <c r="B24" s="52"/>
      <c r="C24" s="52"/>
    </row>
    <row r="25" spans="1:3" x14ac:dyDescent="0.25">
      <c r="A25" s="53" t="s">
        <v>118</v>
      </c>
      <c r="B25" s="53"/>
      <c r="C25" s="52"/>
    </row>
    <row r="26" spans="1:3" x14ac:dyDescent="0.25">
      <c r="A26" s="19" t="s">
        <v>119</v>
      </c>
      <c r="B26" s="53"/>
      <c r="C26" s="52"/>
    </row>
    <row r="27" spans="1:3" x14ac:dyDescent="0.25">
      <c r="A27" s="53" t="s">
        <v>45</v>
      </c>
      <c r="B27" s="53"/>
      <c r="C27" s="53"/>
    </row>
    <row r="28" spans="1:3" x14ac:dyDescent="0.25">
      <c r="A28" s="53" t="s">
        <v>6</v>
      </c>
      <c r="B28" s="52"/>
      <c r="C28" s="52"/>
    </row>
    <row r="29" spans="1:3" x14ac:dyDescent="0.25">
      <c r="A29" s="53" t="s">
        <v>7</v>
      </c>
      <c r="B29" s="52"/>
      <c r="C29" s="52"/>
    </row>
    <row r="30" spans="1:3" x14ac:dyDescent="0.25">
      <c r="A30" s="53" t="s">
        <v>9</v>
      </c>
      <c r="B30" s="52"/>
      <c r="C30" s="52"/>
    </row>
    <row r="31" spans="1:3" x14ac:dyDescent="0.25">
      <c r="A31" s="53" t="s">
        <v>120</v>
      </c>
      <c r="B31" s="52"/>
      <c r="C31" s="52"/>
    </row>
    <row r="32" spans="1:3" x14ac:dyDescent="0.25">
      <c r="A32" s="54" t="s">
        <v>121</v>
      </c>
      <c r="B32" s="52"/>
      <c r="C32" s="52"/>
    </row>
    <row r="33" spans="1:4" x14ac:dyDescent="0.25">
      <c r="A33" s="53" t="s">
        <v>46</v>
      </c>
      <c r="B33" s="52"/>
      <c r="C33" s="52"/>
    </row>
    <row r="34" spans="1:4" x14ac:dyDescent="0.25">
      <c r="A34" s="54" t="s">
        <v>123</v>
      </c>
      <c r="B34" s="52"/>
      <c r="C34" s="52"/>
    </row>
    <row r="35" spans="1:4" x14ac:dyDescent="0.25">
      <c r="A35" s="53" t="s">
        <v>124</v>
      </c>
      <c r="B35" s="52"/>
      <c r="C35" s="52"/>
    </row>
    <row r="36" spans="1:4" x14ac:dyDescent="0.25">
      <c r="A36" s="53" t="s">
        <v>125</v>
      </c>
      <c r="B36" s="52"/>
      <c r="C36" s="52"/>
      <c r="D36" s="18"/>
    </row>
    <row r="37" spans="1:4" x14ac:dyDescent="0.25">
      <c r="A37" s="53" t="s">
        <v>126</v>
      </c>
      <c r="B37" s="53"/>
      <c r="C37" s="53"/>
    </row>
    <row r="38" spans="1:4" x14ac:dyDescent="0.25">
      <c r="A38" s="53" t="s">
        <v>127</v>
      </c>
      <c r="B38" s="52"/>
      <c r="C38" s="52"/>
    </row>
    <row r="39" spans="1:4" x14ac:dyDescent="0.25">
      <c r="A39" s="53" t="s">
        <v>128</v>
      </c>
      <c r="B39" s="53"/>
      <c r="C39" s="52"/>
    </row>
    <row r="40" spans="1:4" x14ac:dyDescent="0.25">
      <c r="A40" s="53" t="s">
        <v>129</v>
      </c>
      <c r="B40" s="53"/>
      <c r="C40" s="52"/>
    </row>
    <row r="41" spans="1:4" x14ac:dyDescent="0.25">
      <c r="A41" s="53" t="s">
        <v>110</v>
      </c>
      <c r="B41" s="52"/>
      <c r="C41" s="52"/>
    </row>
    <row r="42" spans="1:4" x14ac:dyDescent="0.25">
      <c r="A42" s="53" t="s">
        <v>49</v>
      </c>
      <c r="B42" s="52"/>
      <c r="C42" s="52"/>
    </row>
    <row r="43" spans="1:4" x14ac:dyDescent="0.25">
      <c r="A43" s="53" t="s">
        <v>130</v>
      </c>
      <c r="B43" s="55"/>
      <c r="C43" s="55"/>
    </row>
    <row r="44" spans="1:4" x14ac:dyDescent="0.25">
      <c r="A44" s="53" t="s">
        <v>131</v>
      </c>
      <c r="B44" s="52"/>
      <c r="C44" s="52"/>
    </row>
    <row r="45" spans="1:4" x14ac:dyDescent="0.25">
      <c r="A45" s="53" t="s">
        <v>132</v>
      </c>
      <c r="B45" s="52"/>
      <c r="C45" s="52"/>
    </row>
    <row r="46" spans="1:4" x14ac:dyDescent="0.25">
      <c r="A46" s="53" t="s">
        <v>8</v>
      </c>
      <c r="B46" s="52"/>
      <c r="C46" s="52"/>
    </row>
    <row r="47" spans="1:4" x14ac:dyDescent="0.25">
      <c r="A47" s="53" t="s">
        <v>133</v>
      </c>
      <c r="B47" s="53"/>
      <c r="C47" s="53"/>
    </row>
    <row r="48" spans="1:4" x14ac:dyDescent="0.25">
      <c r="A48" s="19"/>
      <c r="B48" s="19"/>
      <c r="C48" s="19"/>
    </row>
    <row r="49" spans="1:4" x14ac:dyDescent="0.25">
      <c r="A49" s="7"/>
      <c r="B49" s="1"/>
      <c r="C49" s="1"/>
    </row>
    <row r="50" spans="1:4" x14ac:dyDescent="0.25">
      <c r="A50" s="1"/>
      <c r="B50" s="1"/>
      <c r="C50" s="1"/>
    </row>
    <row r="51" spans="1:4" x14ac:dyDescent="0.25">
      <c r="A51" s="5"/>
      <c r="B51" s="1"/>
      <c r="C51" s="1"/>
    </row>
    <row r="52" spans="1:4" x14ac:dyDescent="0.25">
      <c r="A52" s="5"/>
      <c r="C52" s="1"/>
    </row>
    <row r="53" spans="1:4" x14ac:dyDescent="0.25">
      <c r="A53" s="5"/>
      <c r="B53" s="1"/>
      <c r="C53" s="1"/>
    </row>
    <row r="54" spans="1:4" x14ac:dyDescent="0.25">
      <c r="A54" s="6"/>
      <c r="B54" s="1"/>
      <c r="C54" s="1"/>
    </row>
    <row r="55" spans="1:4" x14ac:dyDescent="0.25">
      <c r="A55" s="5"/>
      <c r="B55" s="19"/>
      <c r="C55" s="19"/>
    </row>
    <row r="56" spans="1:4" x14ac:dyDescent="0.25">
      <c r="A56" s="5"/>
      <c r="B56" s="20"/>
      <c r="C56" s="19"/>
      <c r="D56" s="18"/>
    </row>
    <row r="57" spans="1:4" x14ac:dyDescent="0.25">
      <c r="A57" s="5"/>
      <c r="B57" s="19"/>
      <c r="D57" s="18"/>
    </row>
    <row r="58" spans="1:4" x14ac:dyDescent="0.25">
      <c r="A58" s="5"/>
      <c r="B58" s="19"/>
      <c r="C58" s="18"/>
    </row>
    <row r="59" spans="1:4" x14ac:dyDescent="0.25">
      <c r="A59" s="5"/>
      <c r="B59" s="19"/>
      <c r="C59" s="19"/>
    </row>
    <row r="60" spans="1:4" x14ac:dyDescent="0.25">
      <c r="B60" s="19"/>
      <c r="C60" s="18"/>
    </row>
    <row r="61" spans="1:4" x14ac:dyDescent="0.25">
      <c r="B61" s="19"/>
      <c r="C61" s="18"/>
    </row>
    <row r="62" spans="1:4" x14ac:dyDescent="0.25">
      <c r="C62" s="1"/>
    </row>
    <row r="63" spans="1:4" x14ac:dyDescent="0.25">
      <c r="C63" s="1"/>
    </row>
    <row r="64" spans="1:4" x14ac:dyDescent="0.25">
      <c r="C64" s="1"/>
    </row>
    <row r="65" spans="3:4" x14ac:dyDescent="0.25">
      <c r="C65" s="19"/>
      <c r="D65" s="18"/>
    </row>
    <row r="66" spans="3:4" x14ac:dyDescent="0.25">
      <c r="C66" s="19"/>
      <c r="D66" s="18"/>
    </row>
    <row r="67" spans="3:4" x14ac:dyDescent="0.25">
      <c r="C67" s="19"/>
    </row>
    <row r="68" spans="3:4" x14ac:dyDescent="0.25">
      <c r="C68" s="19"/>
    </row>
    <row r="69" spans="3:4" x14ac:dyDescent="0.25">
      <c r="C69" s="19"/>
    </row>
    <row r="70" spans="3:4" x14ac:dyDescent="0.25">
      <c r="C70" s="19"/>
      <c r="D70" s="8"/>
    </row>
    <row r="71" spans="3:4" x14ac:dyDescent="0.25">
      <c r="C71" s="1"/>
      <c r="D71" s="8"/>
    </row>
    <row r="72" spans="3:4" x14ac:dyDescent="0.25">
      <c r="C72" s="1"/>
      <c r="D72" s="8"/>
    </row>
    <row r="73" spans="3:4" x14ac:dyDescent="0.25">
      <c r="C73" s="19"/>
      <c r="D73" s="18"/>
    </row>
    <row r="74" spans="3:4" x14ac:dyDescent="0.25">
      <c r="C74" s="19"/>
      <c r="D74" s="18"/>
    </row>
    <row r="75" spans="3:4" x14ac:dyDescent="0.25">
      <c r="C75" s="19"/>
      <c r="D75" s="18"/>
    </row>
    <row r="76" spans="3:4" x14ac:dyDescent="0.25">
      <c r="C76" s="19"/>
      <c r="D76" s="18"/>
    </row>
    <row r="77" spans="3:4" x14ac:dyDescent="0.25">
      <c r="C77" s="19"/>
      <c r="D77" s="18"/>
    </row>
    <row r="78" spans="3:4" x14ac:dyDescent="0.25">
      <c r="C78" s="19"/>
      <c r="D78" s="18"/>
    </row>
    <row r="79" spans="3:4" x14ac:dyDescent="0.25">
      <c r="C79" s="19"/>
    </row>
    <row r="80" spans="3:4" x14ac:dyDescent="0.25">
      <c r="C80" s="19"/>
    </row>
  </sheetData>
  <phoneticPr fontId="0" type="noConversion"/>
  <hyperlinks>
    <hyperlink ref="A3" location="'County Executive'!A1" display="COUNTY EXECUTIVE" xr:uid="{EE497310-87BE-4FAE-AA2E-A8030A403986}"/>
    <hyperlink ref="A4" location="COMMISSIONERS!A1" display="COMMISSIONER" xr:uid="{CF4AEE64-BA36-4CA7-9930-69EF4300EC71}"/>
    <hyperlink ref="A10" location="SHERIFF!A1" display="SHERIFF" xr:uid="{1AD862EA-18E1-4C99-AE86-6080FE02DFA3}"/>
    <hyperlink ref="A11" location="SURROGATE!A1" display="SURROGATE" xr:uid="{59B98B85-9BA3-4631-8368-878FC82E1F1B}"/>
    <hyperlink ref="A12" location="'COUNTY CLERK'!A1" display="COUNTY CLERK" xr:uid="{5D71712F-9429-479E-84F6-07745376052F}"/>
    <hyperlink ref="A13" location="'REGISTER OF DEEDS'!A1" display="REGISTER OF DEEDS" xr:uid="{46C5BD58-A67F-4A34-8C93-F3CFAFA18613}"/>
    <hyperlink ref="A19" location="'TAX ADMINISTRATOR'!A1" display="TAX ADMINISTRATOR" xr:uid="{7BEE1086-8E43-43E6-A905-F0B431A139FC}"/>
    <hyperlink ref="B56:C56" location="'UNDER SHERIFF'!A1" display="UNDER-SHERIFF" xr:uid="{C51ED4BC-9531-489D-AA64-A1686B361059}"/>
    <hyperlink ref="B57:C57" location="'CHIEF OF STAFF CIVILIAN'!A1" display="CHIEF OF STAFF (CIVILIAN)" xr:uid="{709F5D83-0502-4475-8B99-7873AB128E43}"/>
    <hyperlink ref="B56:D56" location="'HIGHEST PAID LIEUTENANT'!A1" display="HIGHEST PAID LIEUTENANT" xr:uid="{458533DE-A44C-48D3-9E9B-E7779FD851F4}"/>
    <hyperlink ref="C65" location="'DEPUTY WARDEN'!A1" display="DEPUTY WARDEN " xr:uid="{A421D71C-9714-4E48-838C-33AE12A36109}"/>
    <hyperlink ref="C65:D65" location="'WARDEN LIEUTENANT'!A1" display="WARDEN'S LIEUTENANT" xr:uid="{5A3B66B1-8384-4A91-8C34-474E551DF349}"/>
    <hyperlink ref="B66:D66" location="'WARDEN ADMINISTRATIVE'!A1" display="WARDEN' ADMINISTRATIVE" xr:uid="{A774FC86-8F1B-45FC-A10B-5990B91E287B}"/>
    <hyperlink ref="B74:C74" location="PROSECUTOR!A1" display="PROSECUTOR" xr:uid="{0122FE1E-ADF1-470E-8A22-71164644956D}"/>
    <hyperlink ref="B59:C59" location="'SHERIFF SERGEANT'!A1" display="SHERIFF' SERGEANT" xr:uid="{83881FB9-E082-476E-83C2-B122001F3899}"/>
    <hyperlink ref="B60:C60" location="'SHERIFF LIEUTENANT'!A1" display="SHERIFF' LIEUTENANT" xr:uid="{F25B5E2E-B6D4-4786-A463-F14BF7E6FCD2}"/>
    <hyperlink ref="B57:D57" location="'SHERIFF ADMINISTRATIVE'!A1" display="SHERIFF' ADMINISTRATIVE" xr:uid="{0135C63E-58EF-4F8B-8BE2-A9A9FBDAD14E}"/>
    <hyperlink ref="B62:C62" location="'SHERIFF CLERICAL'!A1" display="SHERIFF' CLERICAL" xr:uid="{4FA8EA6E-0B28-4844-A4EB-7AAC3FB0865D}"/>
    <hyperlink ref="A5" location="'COMMISSIONER DIRECTOR'!A1" display="   COMMISSIONER DIRECTOR/CHAIR/PRESIDENT" xr:uid="{FA1D53AC-0C0E-4C99-8A40-B03D67FB02E4}"/>
    <hyperlink ref="A17" location="PROSECUTOR!A1" display="COUNTY PROSECUTOR" xr:uid="{1EF6D704-11D7-481B-88F0-797912D79EFE}"/>
    <hyperlink ref="A18" location="'SUPERINTENDENT OF ELECTIONS'!A1" display="SUPERINTENDENT OF ELECTIONS" xr:uid="{C407F21E-5FBC-44CB-BD4E-A21B6D3C7522}"/>
    <hyperlink ref="A27:C27" location="'BOARD OF SOCIAL SERVICES WELFAR'!A1" display="BOARD OF SOCIAL SERVICES/WELFARE DIRECTOR" xr:uid="{2226B7FC-BC59-4009-AE0F-E65F5704F850}"/>
    <hyperlink ref="A24" location="ADMINISTRATOR!A1" display="ADMINISTRATOR" xr:uid="{DD2B5B98-8277-4BC3-8C97-3F4886C12EFB}"/>
    <hyperlink ref="A27" location="'COUNSEL SOLICITOR'!A1" display="COUNSEL/SOLICITOR" xr:uid="{B725A65E-6B26-4F13-87B1-BF325275A054}"/>
    <hyperlink ref="A28" location="'CLERK TO THE BOARD'!A1" display="CLERK TO THE BOARD" xr:uid="{E889219A-DD0F-4B4B-ADA0-61BCE7832F86}"/>
    <hyperlink ref="A29" location="ENGINEER!A1" display="ENGINEER" xr:uid="{D3A33183-EAAB-4095-9F07-526D3CD3A810}"/>
    <hyperlink ref="A30" location="'FIRE MARSHALL'!A1" display="FIRE MARSHALL" xr:uid="{E939367A-3FCC-4027-8AF1-C7733BF81383}"/>
    <hyperlink ref="A31" location="'FINANCIAL OFFICER TREASURER'!A1" display="FINANCE OFFICER/TREASURER" xr:uid="{CDBF8E9D-0304-41F5-A769-AF9BA9D58705}"/>
    <hyperlink ref="A32" location="'LIBRARY DIRECTOR'!A1" display="LIBRARY DIRECTOR" xr:uid="{1A527458-72EA-47E7-8406-5C69E1A5C979}"/>
    <hyperlink ref="A33" location="'HEALTH OFFICER'!A1" display="HEALTH OFFICER" xr:uid="{6124A921-9644-4C6A-BDB8-BDCD17394D38}"/>
    <hyperlink ref="A34" location="' HUMAN SERVICES DIRECTOR'!A1" display="HUMAN SERVICES DIRECTOR" xr:uid="{0BBBBA0B-65E2-4FB8-AE0E-7CF4A3A64596}"/>
    <hyperlink ref="A35" location="'INFORMATION TECHNOLOGY'!A1" display="IT DIRECTOR" xr:uid="{CF26F722-E29C-40BC-A059-BAEB7FF55B70}"/>
    <hyperlink ref="A36:D36" location="'IMPROVEMENT AUTHORITY ED'!A1" display="IMPROVEMENT AUTHORITY EXECUTIVE DIRECTOR" xr:uid="{2E8E59AC-1569-469F-893A-01CF29DE38C8}"/>
    <hyperlink ref="A37" location="'JAIL WARDEN'!A1" display="JAIL WARDEN" xr:uid="{1EE75CCA-D016-4A1C-812C-6D37B2C4A63E}"/>
    <hyperlink ref="A38" location="'OEM COORDINATOR'!A1" display="OEM COORDINATOR" xr:uid="{30483991-3AAF-4469-BA4B-B162D1C92237}"/>
    <hyperlink ref="A40:B40" location="'PARKS AND RECREATION DIRECTOR'!A1" display="PARKS AND RECREATION DIRECTOR" xr:uid="{AF038200-0CBF-432A-8CC0-91B4C6B28ED1}"/>
    <hyperlink ref="A40" location="'PERSONNEL DIRECTOR'!A1" display="PERSONNEL DIRECTOR" xr:uid="{A59EE258-FEEC-4556-AE2E-C6C8C75994E7}"/>
    <hyperlink ref="A41" location="'PLANNING DIRECTOR'!A1" display="PLANNING DIRECTOR" xr:uid="{20BBF796-7C5C-40FF-9644-BE24EA3D351E}"/>
    <hyperlink ref="A42" location="'PUBLIC INFORMATION OFFICER'!A1" display="PUBLIC INFORMATION OFFICER" xr:uid="{579F44DF-F863-4C8F-A24C-8EBFC664A599}"/>
    <hyperlink ref="A43" location="'PUBLIC SAFETY DIRECTOR'!A1" display="PUBLIC SAFETY DIRECTOR" xr:uid="{5C648DD5-997C-4740-8733-A3789B60BAB1}"/>
    <hyperlink ref="A44" location="'PUBLIC WORKS DIRECTOR'!A1" display="PUBLIC WORKS DIRECTOR" xr:uid="{6BEE2E10-12B4-4B1A-AFAC-92712909E676}"/>
    <hyperlink ref="A45" location="'PURCHASING AGENT'!A1" display="PURCHASING AGENT" xr:uid="{FCB720CE-B3B6-4BD3-8E11-4BD87C8D0E87}"/>
    <hyperlink ref="A48:C48" location="'SUPT. OF WEIGHTS &amp; MEASURES'!A1" display="SUPERINTENDENT OF WEIGHTS &amp; MEASURES" xr:uid="{F3511ABC-2EB2-4E21-B5A4-D2550442EFB7}"/>
    <hyperlink ref="A47:C47" location="'SUPT. OF WEIGHTS &amp; MEASURES'!A1" display="SUPERINTENDENT OF WEIGHTS &amp; MEASURES" xr:uid="{0860E6D1-4725-4916-B849-1A66E0D9097A}"/>
    <hyperlink ref="A39:B39" location="'PARKS AND RECREATION DIRECTOR'!A1" display="PARKS AND RECREATION DIRECTOR" xr:uid="{128CA825-A088-4329-8BAE-CA84D5A44990}"/>
    <hyperlink ref="A25:B25" location="'ASSIST. DEPUTY ADMIN.'!A1" display="ASSISTANT/DEPUTY ADMINISTRATOR" xr:uid="{E865CA56-359D-4E6F-AF25-3BDA03102613}"/>
    <hyperlink ref="A23" location="ADJUSTER!A1" display="ADJUSTER" xr:uid="{798B2543-9148-4E05-8521-82E035C98D0D}"/>
    <hyperlink ref="A46" location="'ROAD SUPERVISOR'!A1" display="ROAD SUPERVISOR" xr:uid="{948CAE23-336E-46B1-B7D9-49DCA46778A6}"/>
    <hyperlink ref="A26" location="'BOARD OF SOCIAL SERVICES WELFAR'!A1" display="BOARD OF SOCIAL SERVICES/WELFARE DIRECTOR" xr:uid="{B05FFBA4-685D-4D0B-9A87-B7A42BCE6F5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E9EF-E894-43D2-9198-4889630A9F47}">
  <dimension ref="A1:J24"/>
  <sheetViews>
    <sheetView topLeftCell="A11" workbookViewId="0">
      <selection activeCell="J22" sqref="J22"/>
    </sheetView>
  </sheetViews>
  <sheetFormatPr defaultRowHeight="15" x14ac:dyDescent="0.25"/>
  <cols>
    <col min="3" max="3" width="13.42578125" customWidth="1"/>
    <col min="5" max="5" width="10" customWidth="1"/>
    <col min="8" max="8" width="10" customWidth="1"/>
  </cols>
  <sheetData>
    <row r="1" spans="1:8" ht="54.75" thickBot="1" x14ac:dyDescent="0.85">
      <c r="A1" s="17" t="s">
        <v>47</v>
      </c>
    </row>
    <row r="2" spans="1:8" ht="18" thickBot="1" x14ac:dyDescent="0.3">
      <c r="C2" s="9" t="s">
        <v>12</v>
      </c>
      <c r="D2" s="10"/>
      <c r="E2" s="75" t="s">
        <v>60</v>
      </c>
    </row>
    <row r="4" spans="1:8" x14ac:dyDescent="0.25">
      <c r="C4" s="8" t="s">
        <v>14</v>
      </c>
      <c r="E4" s="58">
        <v>105042</v>
      </c>
    </row>
    <row r="5" spans="1:8" x14ac:dyDescent="0.25">
      <c r="C5" s="8" t="s">
        <v>15</v>
      </c>
      <c r="E5" s="66">
        <v>126750</v>
      </c>
      <c r="G5" s="8" t="s">
        <v>36</v>
      </c>
      <c r="H5" s="25">
        <f>SUM(E4:E24)/8</f>
        <v>118832</v>
      </c>
    </row>
    <row r="6" spans="1:8" x14ac:dyDescent="0.25">
      <c r="C6" s="8" t="s">
        <v>16</v>
      </c>
      <c r="E6" s="58">
        <v>110754</v>
      </c>
      <c r="G6" s="8" t="s">
        <v>35</v>
      </c>
      <c r="H6" s="26">
        <v>154732</v>
      </c>
    </row>
    <row r="7" spans="1:8" x14ac:dyDescent="0.25">
      <c r="C7" s="8" t="s">
        <v>17</v>
      </c>
      <c r="E7" s="59" t="s">
        <v>88</v>
      </c>
      <c r="G7" s="8" t="s">
        <v>37</v>
      </c>
      <c r="H7" s="26">
        <v>81208</v>
      </c>
    </row>
    <row r="8" spans="1:8" x14ac:dyDescent="0.25">
      <c r="C8" s="8" t="s">
        <v>18</v>
      </c>
      <c r="E8" s="59" t="s">
        <v>88</v>
      </c>
    </row>
    <row r="9" spans="1:8" x14ac:dyDescent="0.25">
      <c r="C9" s="8" t="s">
        <v>19</v>
      </c>
      <c r="E9" s="59" t="s">
        <v>88</v>
      </c>
    </row>
    <row r="10" spans="1:8" ht="17.25" x14ac:dyDescent="0.25">
      <c r="C10" s="8" t="s">
        <v>66</v>
      </c>
      <c r="E10" s="59" t="s">
        <v>55</v>
      </c>
    </row>
    <row r="11" spans="1:8" x14ac:dyDescent="0.25">
      <c r="C11" s="8" t="s">
        <v>21</v>
      </c>
      <c r="E11" s="58">
        <v>125872</v>
      </c>
    </row>
    <row r="12" spans="1:8" ht="17.25" x14ac:dyDescent="0.25">
      <c r="C12" s="8" t="s">
        <v>69</v>
      </c>
      <c r="E12" s="59" t="s">
        <v>55</v>
      </c>
    </row>
    <row r="13" spans="1:8" x14ac:dyDescent="0.25">
      <c r="C13" s="8" t="s">
        <v>23</v>
      </c>
      <c r="E13" s="59" t="s">
        <v>88</v>
      </c>
    </row>
    <row r="14" spans="1:8" x14ac:dyDescent="0.25">
      <c r="C14" s="8" t="s">
        <v>24</v>
      </c>
      <c r="E14" s="58">
        <v>154732</v>
      </c>
    </row>
    <row r="15" spans="1:8" ht="17.25" x14ac:dyDescent="0.25">
      <c r="C15" s="8" t="s">
        <v>72</v>
      </c>
      <c r="E15" s="66">
        <v>124186</v>
      </c>
    </row>
    <row r="16" spans="1:8" ht="17.25" x14ac:dyDescent="0.25">
      <c r="C16" s="8" t="s">
        <v>73</v>
      </c>
      <c r="E16" s="58">
        <v>81208</v>
      </c>
    </row>
    <row r="17" spans="3:10" x14ac:dyDescent="0.25">
      <c r="C17" s="8" t="s">
        <v>27</v>
      </c>
      <c r="E17" s="59" t="s">
        <v>88</v>
      </c>
      <c r="J17" t="s">
        <v>150</v>
      </c>
    </row>
    <row r="18" spans="3:10" x14ac:dyDescent="0.25">
      <c r="C18" s="8" t="s">
        <v>28</v>
      </c>
      <c r="E18" s="59" t="s">
        <v>88</v>
      </c>
    </row>
    <row r="19" spans="3:10" x14ac:dyDescent="0.25">
      <c r="C19" s="8" t="s">
        <v>29</v>
      </c>
      <c r="E19" s="58">
        <v>122112</v>
      </c>
    </row>
    <row r="20" spans="3:10" x14ac:dyDescent="0.25">
      <c r="C20" s="8" t="s">
        <v>30</v>
      </c>
      <c r="E20" s="64" t="s">
        <v>88</v>
      </c>
    </row>
    <row r="21" spans="3:10" x14ac:dyDescent="0.25">
      <c r="C21" s="8" t="s">
        <v>31</v>
      </c>
      <c r="E21" s="59" t="s">
        <v>88</v>
      </c>
    </row>
    <row r="22" spans="3:10" x14ac:dyDescent="0.25">
      <c r="C22" s="8" t="s">
        <v>32</v>
      </c>
      <c r="E22" s="59" t="s">
        <v>88</v>
      </c>
    </row>
    <row r="23" spans="3:10" x14ac:dyDescent="0.25">
      <c r="C23" s="8" t="s">
        <v>33</v>
      </c>
      <c r="E23" s="59" t="s">
        <v>88</v>
      </c>
    </row>
    <row r="24" spans="3:10" x14ac:dyDescent="0.25">
      <c r="C24" s="8" t="s">
        <v>34</v>
      </c>
      <c r="E24" s="67" t="s">
        <v>88</v>
      </c>
    </row>
  </sheetData>
  <phoneticPr fontId="0"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D893-AF28-4853-A0E6-21ACD03C72D2}">
  <dimension ref="A1:L25"/>
  <sheetViews>
    <sheetView topLeftCell="A12" workbookViewId="0">
      <selection activeCell="L16" sqref="L16"/>
    </sheetView>
  </sheetViews>
  <sheetFormatPr defaultRowHeight="15" x14ac:dyDescent="0.25"/>
  <cols>
    <col min="3" max="3" width="13.42578125" customWidth="1"/>
    <col min="5" max="5" width="10" customWidth="1"/>
    <col min="7" max="7" width="11.5703125" bestFit="1" customWidth="1"/>
    <col min="8" max="8" width="15" customWidth="1"/>
    <col min="9" max="9" width="11.5703125" hidden="1" customWidth="1"/>
  </cols>
  <sheetData>
    <row r="1" spans="1:12" ht="59.25" thickBot="1" x14ac:dyDescent="0.9">
      <c r="A1" s="13" t="s">
        <v>5</v>
      </c>
    </row>
    <row r="2" spans="1:12" ht="18" thickBot="1" x14ac:dyDescent="0.3">
      <c r="C2" s="9" t="s">
        <v>12</v>
      </c>
      <c r="D2" s="10"/>
      <c r="E2" s="75" t="s">
        <v>60</v>
      </c>
    </row>
    <row r="4" spans="1:12" x14ac:dyDescent="0.25">
      <c r="C4" s="8" t="s">
        <v>14</v>
      </c>
      <c r="E4" s="58">
        <v>73707</v>
      </c>
    </row>
    <row r="5" spans="1:12" x14ac:dyDescent="0.25">
      <c r="C5" s="8" t="s">
        <v>15</v>
      </c>
      <c r="E5" s="58">
        <v>214222</v>
      </c>
      <c r="G5" s="8" t="s">
        <v>36</v>
      </c>
      <c r="H5" s="63">
        <f>SUM(E4:E24)/20</f>
        <v>131000.15</v>
      </c>
      <c r="I5" s="34">
        <f>SUM(E4:E24)-E18</f>
        <v>2461567</v>
      </c>
    </row>
    <row r="6" spans="1:12" ht="17.25" x14ac:dyDescent="0.25">
      <c r="C6" s="8" t="s">
        <v>56</v>
      </c>
      <c r="E6" s="59" t="s">
        <v>55</v>
      </c>
      <c r="G6" s="8" t="s">
        <v>35</v>
      </c>
      <c r="H6" s="68">
        <v>214222</v>
      </c>
    </row>
    <row r="7" spans="1:12" x14ac:dyDescent="0.25">
      <c r="C7" s="8" t="s">
        <v>17</v>
      </c>
      <c r="E7" s="58">
        <v>148216</v>
      </c>
      <c r="G7" s="8" t="s">
        <v>37</v>
      </c>
      <c r="H7" s="68">
        <v>73707</v>
      </c>
    </row>
    <row r="8" spans="1:12" x14ac:dyDescent="0.25">
      <c r="C8" s="8" t="s">
        <v>18</v>
      </c>
      <c r="E8" s="58">
        <v>104412</v>
      </c>
    </row>
    <row r="9" spans="1:12" x14ac:dyDescent="0.25">
      <c r="C9" s="8" t="s">
        <v>19</v>
      </c>
      <c r="E9" s="58">
        <v>87492</v>
      </c>
    </row>
    <row r="10" spans="1:12" x14ac:dyDescent="0.25">
      <c r="C10" s="8" t="s">
        <v>20</v>
      </c>
      <c r="E10" s="58">
        <v>144200</v>
      </c>
      <c r="G10" s="34"/>
    </row>
    <row r="11" spans="1:12" x14ac:dyDescent="0.25">
      <c r="C11" s="8" t="s">
        <v>21</v>
      </c>
      <c r="E11" s="66">
        <v>162490</v>
      </c>
    </row>
    <row r="12" spans="1:12" x14ac:dyDescent="0.25">
      <c r="C12" s="8" t="s">
        <v>22</v>
      </c>
      <c r="E12" s="58">
        <v>160252</v>
      </c>
    </row>
    <row r="13" spans="1:12" x14ac:dyDescent="0.25">
      <c r="C13" s="8" t="s">
        <v>23</v>
      </c>
      <c r="E13" s="66">
        <v>87293</v>
      </c>
      <c r="H13" s="34"/>
    </row>
    <row r="14" spans="1:12" x14ac:dyDescent="0.25">
      <c r="C14" s="8" t="s">
        <v>24</v>
      </c>
      <c r="E14" s="58">
        <v>130824</v>
      </c>
    </row>
    <row r="15" spans="1:12" x14ac:dyDescent="0.25">
      <c r="C15" s="8" t="s">
        <v>25</v>
      </c>
      <c r="E15" s="60">
        <v>163680</v>
      </c>
    </row>
    <row r="16" spans="1:12" x14ac:dyDescent="0.25">
      <c r="C16" s="8" t="s">
        <v>26</v>
      </c>
      <c r="E16" s="58">
        <v>204376</v>
      </c>
      <c r="L16" t="s">
        <v>149</v>
      </c>
    </row>
    <row r="17" spans="3:5" x14ac:dyDescent="0.25">
      <c r="C17" s="8" t="s">
        <v>27</v>
      </c>
      <c r="E17" s="58">
        <v>98495</v>
      </c>
    </row>
    <row r="18" spans="3:5" x14ac:dyDescent="0.25">
      <c r="C18" s="8" t="s">
        <v>28</v>
      </c>
      <c r="D18" s="36"/>
      <c r="E18" s="58">
        <v>158436</v>
      </c>
    </row>
    <row r="19" spans="3:5" x14ac:dyDescent="0.25">
      <c r="C19" s="8" t="s">
        <v>29</v>
      </c>
      <c r="E19" s="58">
        <v>125930</v>
      </c>
    </row>
    <row r="20" spans="3:5" x14ac:dyDescent="0.25">
      <c r="C20" s="8" t="s">
        <v>30</v>
      </c>
      <c r="E20" s="64">
        <v>90748</v>
      </c>
    </row>
    <row r="21" spans="3:5" x14ac:dyDescent="0.25">
      <c r="C21" s="8" t="s">
        <v>31</v>
      </c>
      <c r="E21" s="58">
        <v>131352</v>
      </c>
    </row>
    <row r="22" spans="3:5" x14ac:dyDescent="0.25">
      <c r="C22" s="8" t="s">
        <v>32</v>
      </c>
      <c r="E22" s="58">
        <v>97084</v>
      </c>
    </row>
    <row r="23" spans="3:5" x14ac:dyDescent="0.25">
      <c r="C23" s="8" t="s">
        <v>33</v>
      </c>
      <c r="E23" s="58">
        <v>146952</v>
      </c>
    </row>
    <row r="24" spans="3:5" x14ac:dyDescent="0.25">
      <c r="C24" s="8" t="s">
        <v>34</v>
      </c>
      <c r="E24" s="58">
        <v>89842</v>
      </c>
    </row>
    <row r="25" spans="3:5" x14ac:dyDescent="0.25">
      <c r="E25" s="38"/>
    </row>
  </sheetData>
  <phoneticPr fontId="0"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EC31A-FD6B-40BB-B213-9BE0A190931E}">
  <dimension ref="A1:U27"/>
  <sheetViews>
    <sheetView topLeftCell="A6" workbookViewId="0">
      <selection activeCell="L27" sqref="L27"/>
    </sheetView>
  </sheetViews>
  <sheetFormatPr defaultRowHeight="15" x14ac:dyDescent="0.25"/>
  <cols>
    <col min="3" max="3" width="13.42578125" customWidth="1"/>
    <col min="5" max="5" width="10" customWidth="1"/>
    <col min="8" max="8" width="10" customWidth="1"/>
  </cols>
  <sheetData>
    <row r="1" spans="1:10" ht="59.25" thickBot="1" x14ac:dyDescent="0.9">
      <c r="A1" s="13" t="s">
        <v>48</v>
      </c>
    </row>
    <row r="2" spans="1:10" ht="18" thickBot="1" x14ac:dyDescent="0.3">
      <c r="C2" s="9" t="s">
        <v>12</v>
      </c>
      <c r="D2" s="10"/>
      <c r="E2" s="75" t="s">
        <v>60</v>
      </c>
    </row>
    <row r="3" spans="1:10" x14ac:dyDescent="0.25">
      <c r="C3" s="8" t="s">
        <v>14</v>
      </c>
      <c r="E3" s="65">
        <v>83496</v>
      </c>
    </row>
    <row r="4" spans="1:10" x14ac:dyDescent="0.25">
      <c r="C4" s="8" t="s">
        <v>15</v>
      </c>
      <c r="E4" s="58">
        <v>162272</v>
      </c>
      <c r="G4" s="8" t="s">
        <v>36</v>
      </c>
      <c r="H4" s="25">
        <f>SUM(E3:E23)/15</f>
        <v>130472.53333333334</v>
      </c>
    </row>
    <row r="5" spans="1:10" ht="17.25" x14ac:dyDescent="0.25">
      <c r="C5" s="8" t="s">
        <v>56</v>
      </c>
      <c r="E5" s="59" t="s">
        <v>55</v>
      </c>
      <c r="G5" s="8" t="s">
        <v>35</v>
      </c>
      <c r="H5" s="26">
        <v>188100</v>
      </c>
    </row>
    <row r="6" spans="1:10" x14ac:dyDescent="0.25">
      <c r="C6" s="8" t="s">
        <v>17</v>
      </c>
      <c r="E6" s="66">
        <v>103104</v>
      </c>
      <c r="G6" s="8" t="s">
        <v>37</v>
      </c>
      <c r="H6" s="26">
        <f>E15</f>
        <v>76126</v>
      </c>
    </row>
    <row r="7" spans="1:10" ht="17.25" x14ac:dyDescent="0.25">
      <c r="C7" s="8" t="s">
        <v>61</v>
      </c>
      <c r="E7" s="66">
        <v>148272</v>
      </c>
    </row>
    <row r="8" spans="1:10" ht="17.25" x14ac:dyDescent="0.25">
      <c r="C8" s="8" t="s">
        <v>62</v>
      </c>
      <c r="E8" s="59" t="s">
        <v>55</v>
      </c>
    </row>
    <row r="9" spans="1:10" ht="17.25" x14ac:dyDescent="0.25">
      <c r="C9" s="8" t="s">
        <v>64</v>
      </c>
      <c r="E9" s="59" t="s">
        <v>55</v>
      </c>
    </row>
    <row r="10" spans="1:10" x14ac:dyDescent="0.25">
      <c r="C10" s="8" t="s">
        <v>21</v>
      </c>
      <c r="E10" s="66">
        <v>142356</v>
      </c>
    </row>
    <row r="11" spans="1:10" ht="17.25" x14ac:dyDescent="0.25">
      <c r="C11" s="8" t="s">
        <v>63</v>
      </c>
      <c r="E11" s="66">
        <v>188100</v>
      </c>
    </row>
    <row r="12" spans="1:10" x14ac:dyDescent="0.25">
      <c r="C12" s="8" t="s">
        <v>23</v>
      </c>
      <c r="E12" s="66">
        <v>86927</v>
      </c>
    </row>
    <row r="13" spans="1:10" x14ac:dyDescent="0.25">
      <c r="C13" s="8" t="s">
        <v>24</v>
      </c>
      <c r="E13" s="66">
        <v>162096</v>
      </c>
    </row>
    <row r="14" spans="1:10" x14ac:dyDescent="0.25">
      <c r="C14" s="8" t="s">
        <v>25</v>
      </c>
      <c r="E14" s="60">
        <v>153696</v>
      </c>
    </row>
    <row r="15" spans="1:10" x14ac:dyDescent="0.25">
      <c r="C15" s="8" t="s">
        <v>26</v>
      </c>
      <c r="E15" s="58">
        <v>76126</v>
      </c>
    </row>
    <row r="16" spans="1:10" x14ac:dyDescent="0.25">
      <c r="C16" s="8" t="s">
        <v>27</v>
      </c>
      <c r="E16" s="58">
        <v>166528</v>
      </c>
      <c r="J16" t="s">
        <v>151</v>
      </c>
    </row>
    <row r="17" spans="3:21" ht="17.25" x14ac:dyDescent="0.25">
      <c r="C17" s="8" t="s">
        <v>57</v>
      </c>
      <c r="D17" s="36"/>
      <c r="E17" s="59" t="s">
        <v>55</v>
      </c>
    </row>
    <row r="18" spans="3:21" x14ac:dyDescent="0.25">
      <c r="C18" s="8" t="s">
        <v>29</v>
      </c>
      <c r="E18" s="65">
        <v>135398</v>
      </c>
    </row>
    <row r="19" spans="3:21" ht="17.25" x14ac:dyDescent="0.25">
      <c r="C19" s="8" t="s">
        <v>58</v>
      </c>
      <c r="E19" s="62" t="s">
        <v>55</v>
      </c>
    </row>
    <row r="20" spans="3:21" x14ac:dyDescent="0.25">
      <c r="C20" s="8" t="s">
        <v>31</v>
      </c>
      <c r="E20" s="65">
        <v>102414</v>
      </c>
    </row>
    <row r="21" spans="3:21" ht="17.25" x14ac:dyDescent="0.25">
      <c r="C21" s="8" t="s">
        <v>59</v>
      </c>
      <c r="E21" s="62" t="s">
        <v>55</v>
      </c>
    </row>
    <row r="22" spans="3:21" x14ac:dyDescent="0.25">
      <c r="C22" s="8" t="s">
        <v>33</v>
      </c>
      <c r="E22" s="65">
        <v>123170</v>
      </c>
    </row>
    <row r="23" spans="3:21" x14ac:dyDescent="0.25">
      <c r="C23" s="8" t="s">
        <v>34</v>
      </c>
      <c r="E23" s="65">
        <v>123133</v>
      </c>
    </row>
    <row r="25" spans="3:21" ht="15.75" x14ac:dyDescent="0.25">
      <c r="K25" s="40"/>
      <c r="L25" s="42"/>
      <c r="M25" s="42"/>
      <c r="N25" s="42"/>
      <c r="O25" s="42"/>
      <c r="P25" s="42"/>
      <c r="Q25" s="42"/>
      <c r="R25" s="42"/>
      <c r="S25" s="42"/>
      <c r="T25" s="42"/>
      <c r="U25" s="42"/>
    </row>
    <row r="26" spans="3:21" ht="15.75" x14ac:dyDescent="0.25">
      <c r="C26" s="41"/>
      <c r="D26" s="41"/>
      <c r="E26" s="41"/>
      <c r="F26" s="41"/>
      <c r="G26" s="41"/>
      <c r="K26" s="42"/>
      <c r="L26" s="42"/>
      <c r="M26" s="42"/>
      <c r="N26" s="42"/>
      <c r="O26" s="42"/>
      <c r="P26" s="42"/>
      <c r="Q26" s="42"/>
      <c r="R26" s="42"/>
      <c r="S26" s="42"/>
      <c r="T26" s="42"/>
      <c r="U26" s="42"/>
    </row>
    <row r="27" spans="3:21" x14ac:dyDescent="0.25">
      <c r="K27" s="42"/>
      <c r="L27" s="42"/>
      <c r="M27" s="42"/>
      <c r="N27" s="42"/>
      <c r="O27" s="42"/>
      <c r="P27" s="42"/>
      <c r="Q27" s="42"/>
      <c r="R27" s="42"/>
      <c r="S27" s="42"/>
      <c r="T27" s="42"/>
      <c r="U27" s="42"/>
    </row>
  </sheetData>
  <phoneticPr fontId="0" type="noConversion"/>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0020D-1F22-4C40-9D69-6BBF893017B4}">
  <dimension ref="A1:J24"/>
  <sheetViews>
    <sheetView topLeftCell="A2" workbookViewId="0">
      <selection activeCell="J17" sqref="J17"/>
    </sheetView>
  </sheetViews>
  <sheetFormatPr defaultRowHeight="15" x14ac:dyDescent="0.25"/>
  <cols>
    <col min="3" max="3" width="13.42578125" customWidth="1"/>
    <col min="5" max="5" width="10" customWidth="1"/>
    <col min="8" max="8" width="10" customWidth="1"/>
  </cols>
  <sheetData>
    <row r="1" spans="1:10" ht="59.25" thickBot="1" x14ac:dyDescent="0.9">
      <c r="A1" s="13" t="s">
        <v>44</v>
      </c>
    </row>
    <row r="2" spans="1:10" ht="18" thickBot="1" x14ac:dyDescent="0.3">
      <c r="C2" s="9" t="s">
        <v>12</v>
      </c>
      <c r="D2" s="10"/>
      <c r="E2" s="75" t="s">
        <v>60</v>
      </c>
    </row>
    <row r="4" spans="1:10" x14ac:dyDescent="0.25">
      <c r="C4" s="8" t="s">
        <v>14</v>
      </c>
      <c r="E4" s="27">
        <v>163170</v>
      </c>
    </row>
    <row r="5" spans="1:10" ht="17.25" x14ac:dyDescent="0.25">
      <c r="C5" s="8" t="s">
        <v>75</v>
      </c>
      <c r="E5" s="27">
        <v>248062</v>
      </c>
      <c r="G5" s="8" t="s">
        <v>36</v>
      </c>
      <c r="H5" s="25">
        <f>SUM(E4:E24)/21</f>
        <v>200162.47619047618</v>
      </c>
    </row>
    <row r="6" spans="1:10" x14ac:dyDescent="0.25">
      <c r="C6" s="8" t="s">
        <v>16</v>
      </c>
      <c r="E6" s="27">
        <v>217464</v>
      </c>
      <c r="G6" s="8" t="s">
        <v>35</v>
      </c>
      <c r="H6" s="26">
        <v>300882</v>
      </c>
    </row>
    <row r="7" spans="1:10" x14ac:dyDescent="0.25">
      <c r="C7" s="8" t="s">
        <v>17</v>
      </c>
      <c r="E7" s="27">
        <v>235879</v>
      </c>
      <c r="G7" s="8" t="s">
        <v>37</v>
      </c>
      <c r="H7" s="26">
        <v>120925</v>
      </c>
    </row>
    <row r="8" spans="1:10" ht="17.25" x14ac:dyDescent="0.25">
      <c r="C8" s="8" t="s">
        <v>61</v>
      </c>
      <c r="E8" s="30">
        <v>168516</v>
      </c>
    </row>
    <row r="9" spans="1:10" ht="17.25" x14ac:dyDescent="0.25">
      <c r="C9" s="8" t="s">
        <v>134</v>
      </c>
      <c r="E9" s="27">
        <v>155453</v>
      </c>
    </row>
    <row r="10" spans="1:10" ht="17.25" x14ac:dyDescent="0.25">
      <c r="C10" s="8" t="s">
        <v>64</v>
      </c>
      <c r="E10" s="27">
        <v>222336</v>
      </c>
    </row>
    <row r="11" spans="1:10" ht="17.25" x14ac:dyDescent="0.25">
      <c r="C11" s="8" t="s">
        <v>146</v>
      </c>
      <c r="E11" s="27">
        <v>258074</v>
      </c>
    </row>
    <row r="12" spans="1:10" x14ac:dyDescent="0.25">
      <c r="C12" s="8" t="s">
        <v>22</v>
      </c>
      <c r="E12" s="27">
        <v>221660</v>
      </c>
    </row>
    <row r="13" spans="1:10" ht="17.25" x14ac:dyDescent="0.25">
      <c r="C13" s="8" t="s">
        <v>79</v>
      </c>
      <c r="E13" s="27">
        <v>150000</v>
      </c>
    </row>
    <row r="14" spans="1:10" x14ac:dyDescent="0.25">
      <c r="C14" s="8" t="s">
        <v>24</v>
      </c>
      <c r="E14" s="27">
        <v>189437</v>
      </c>
    </row>
    <row r="15" spans="1:10" x14ac:dyDescent="0.25">
      <c r="C15" s="8" t="s">
        <v>25</v>
      </c>
      <c r="E15" s="29">
        <v>300882</v>
      </c>
      <c r="J15" t="s">
        <v>149</v>
      </c>
    </row>
    <row r="16" spans="1:10" x14ac:dyDescent="0.25">
      <c r="C16" s="8" t="s">
        <v>26</v>
      </c>
      <c r="E16" s="27">
        <v>245156</v>
      </c>
    </row>
    <row r="17" spans="3:5" ht="17.25" x14ac:dyDescent="0.25">
      <c r="C17" s="8" t="s">
        <v>147</v>
      </c>
      <c r="E17" s="27">
        <v>199483</v>
      </c>
    </row>
    <row r="18" spans="3:5" x14ac:dyDescent="0.25">
      <c r="C18" s="8" t="s">
        <v>28</v>
      </c>
      <c r="E18" s="27">
        <v>215592</v>
      </c>
    </row>
    <row r="19" spans="3:5" x14ac:dyDescent="0.25">
      <c r="C19" s="8" t="s">
        <v>29</v>
      </c>
      <c r="E19" s="27">
        <v>162736</v>
      </c>
    </row>
    <row r="20" spans="3:5" x14ac:dyDescent="0.25">
      <c r="C20" s="8" t="s">
        <v>30</v>
      </c>
      <c r="E20" s="28">
        <v>120925</v>
      </c>
    </row>
    <row r="21" spans="3:5" x14ac:dyDescent="0.25">
      <c r="C21" s="8" t="s">
        <v>31</v>
      </c>
      <c r="E21" s="27">
        <v>162433</v>
      </c>
    </row>
    <row r="22" spans="3:5" x14ac:dyDescent="0.25">
      <c r="C22" s="8" t="s">
        <v>32</v>
      </c>
      <c r="E22" s="27">
        <v>178749</v>
      </c>
    </row>
    <row r="23" spans="3:5" x14ac:dyDescent="0.25">
      <c r="C23" s="8" t="s">
        <v>33</v>
      </c>
      <c r="E23" s="27">
        <v>228778</v>
      </c>
    </row>
    <row r="24" spans="3:5" ht="17.25" x14ac:dyDescent="0.25">
      <c r="C24" s="8" t="s">
        <v>87</v>
      </c>
      <c r="E24" s="27">
        <v>158627</v>
      </c>
    </row>
  </sheetData>
  <phoneticPr fontId="0" type="noConversion"/>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3B77-7093-462A-8C8E-6CF6C6DEAD96}">
  <dimension ref="A1:K24"/>
  <sheetViews>
    <sheetView topLeftCell="A7" workbookViewId="0">
      <selection activeCell="K16" sqref="K16"/>
    </sheetView>
  </sheetViews>
  <sheetFormatPr defaultRowHeight="15" x14ac:dyDescent="0.25"/>
  <cols>
    <col min="3" max="3" width="13.42578125" customWidth="1"/>
    <col min="5" max="5" width="10" customWidth="1"/>
    <col min="8" max="8" width="10" customWidth="1"/>
  </cols>
  <sheetData>
    <row r="1" spans="1:11" ht="59.25" thickBot="1" x14ac:dyDescent="0.9">
      <c r="A1" s="13" t="s">
        <v>118</v>
      </c>
    </row>
    <row r="2" spans="1:11" ht="18" thickBot="1" x14ac:dyDescent="0.3">
      <c r="C2" s="9" t="s">
        <v>12</v>
      </c>
      <c r="D2" s="10"/>
      <c r="E2" s="82" t="s">
        <v>141</v>
      </c>
      <c r="F2" s="56"/>
    </row>
    <row r="4" spans="1:11" ht="17.25" x14ac:dyDescent="0.25">
      <c r="C4" s="8" t="s">
        <v>89</v>
      </c>
      <c r="E4" s="69" t="s">
        <v>55</v>
      </c>
      <c r="F4" s="71"/>
    </row>
    <row r="5" spans="1:11" x14ac:dyDescent="0.25">
      <c r="C5" s="8" t="s">
        <v>15</v>
      </c>
      <c r="E5" s="72">
        <v>112047</v>
      </c>
      <c r="F5" s="71"/>
      <c r="G5" s="8" t="s">
        <v>36</v>
      </c>
      <c r="H5" s="25">
        <f>SUM(E4:E24)/12</f>
        <v>126342.66666666667</v>
      </c>
    </row>
    <row r="6" spans="1:11" x14ac:dyDescent="0.25">
      <c r="C6" s="8" t="s">
        <v>16</v>
      </c>
      <c r="E6" s="70" t="s">
        <v>88</v>
      </c>
      <c r="F6" s="71"/>
      <c r="G6" s="8" t="s">
        <v>35</v>
      </c>
      <c r="H6" s="26">
        <v>205500</v>
      </c>
    </row>
    <row r="7" spans="1:11" x14ac:dyDescent="0.25">
      <c r="C7" s="8" t="s">
        <v>17</v>
      </c>
      <c r="E7" s="70" t="s">
        <v>142</v>
      </c>
      <c r="F7" s="71"/>
      <c r="G7" s="8" t="s">
        <v>37</v>
      </c>
      <c r="H7" s="26">
        <v>104038</v>
      </c>
    </row>
    <row r="8" spans="1:11" x14ac:dyDescent="0.25">
      <c r="C8" s="8" t="s">
        <v>18</v>
      </c>
      <c r="E8" s="72">
        <v>138036</v>
      </c>
      <c r="F8" s="71"/>
    </row>
    <row r="9" spans="1:11" ht="17.25" x14ac:dyDescent="0.25">
      <c r="C9" s="8" t="s">
        <v>65</v>
      </c>
      <c r="E9" s="69" t="s">
        <v>55</v>
      </c>
      <c r="F9" s="71"/>
    </row>
    <row r="10" spans="1:11" ht="17.25" x14ac:dyDescent="0.25">
      <c r="C10" s="8" t="s">
        <v>76</v>
      </c>
      <c r="E10" s="70">
        <v>177160</v>
      </c>
      <c r="F10" s="71"/>
    </row>
    <row r="11" spans="1:11" x14ac:dyDescent="0.25">
      <c r="C11" s="8" t="s">
        <v>21</v>
      </c>
      <c r="E11" s="72">
        <v>179198</v>
      </c>
      <c r="F11" s="71"/>
    </row>
    <row r="12" spans="1:11" ht="17.25" x14ac:dyDescent="0.25">
      <c r="C12" s="8" t="s">
        <v>105</v>
      </c>
      <c r="E12" s="73">
        <v>205500</v>
      </c>
      <c r="F12" s="71"/>
    </row>
    <row r="13" spans="1:11" x14ac:dyDescent="0.25">
      <c r="C13" s="8" t="s">
        <v>23</v>
      </c>
      <c r="E13" s="72">
        <v>157378</v>
      </c>
      <c r="F13" s="71"/>
    </row>
    <row r="14" spans="1:11" ht="17.25" x14ac:dyDescent="0.25">
      <c r="C14" s="8" t="s">
        <v>103</v>
      </c>
      <c r="E14" s="74">
        <v>149308</v>
      </c>
      <c r="F14" s="71"/>
    </row>
    <row r="15" spans="1:11" x14ac:dyDescent="0.25">
      <c r="C15" s="8" t="s">
        <v>25</v>
      </c>
      <c r="E15" s="69" t="s">
        <v>88</v>
      </c>
      <c r="F15" s="71"/>
    </row>
    <row r="16" spans="1:11" ht="17.25" x14ac:dyDescent="0.25">
      <c r="C16" s="8" t="s">
        <v>90</v>
      </c>
      <c r="E16" s="69" t="s">
        <v>55</v>
      </c>
      <c r="F16" s="71"/>
      <c r="K16" t="s">
        <v>149</v>
      </c>
    </row>
    <row r="17" spans="3:6" x14ac:dyDescent="0.25">
      <c r="C17" s="8" t="s">
        <v>27</v>
      </c>
      <c r="E17" s="70" t="s">
        <v>143</v>
      </c>
      <c r="F17" s="71"/>
    </row>
    <row r="18" spans="3:6" ht="17.25" x14ac:dyDescent="0.25">
      <c r="C18" s="8" t="s">
        <v>57</v>
      </c>
      <c r="E18" s="69" t="s">
        <v>55</v>
      </c>
      <c r="F18" s="71"/>
    </row>
    <row r="19" spans="3:6" x14ac:dyDescent="0.25">
      <c r="C19" s="8" t="s">
        <v>29</v>
      </c>
      <c r="E19" s="70" t="s">
        <v>144</v>
      </c>
      <c r="F19" s="71"/>
    </row>
    <row r="20" spans="3:6" x14ac:dyDescent="0.25">
      <c r="C20" s="8" t="s">
        <v>30</v>
      </c>
      <c r="E20" s="72">
        <v>104038</v>
      </c>
      <c r="F20" s="71"/>
    </row>
    <row r="21" spans="3:6" x14ac:dyDescent="0.25">
      <c r="C21" s="8" t="s">
        <v>31</v>
      </c>
      <c r="E21" s="73">
        <v>110349</v>
      </c>
      <c r="F21" s="71"/>
    </row>
    <row r="22" spans="3:6" x14ac:dyDescent="0.25">
      <c r="C22" s="8" t="s">
        <v>32</v>
      </c>
      <c r="E22" s="69" t="s">
        <v>88</v>
      </c>
      <c r="F22" s="71"/>
    </row>
    <row r="23" spans="3:6" x14ac:dyDescent="0.25">
      <c r="C23" s="8" t="s">
        <v>33</v>
      </c>
      <c r="E23" s="73">
        <v>183098</v>
      </c>
      <c r="F23" s="71"/>
    </row>
    <row r="24" spans="3:6" x14ac:dyDescent="0.25">
      <c r="C24" s="8" t="s">
        <v>34</v>
      </c>
      <c r="E24" s="69" t="s">
        <v>88</v>
      </c>
      <c r="F24" s="71"/>
    </row>
  </sheetData>
  <phoneticPr fontId="0" type="noConversion"/>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F543C-5B5F-4CBD-BD1F-DD16F5575910}">
  <dimension ref="A1:J24"/>
  <sheetViews>
    <sheetView topLeftCell="A11" workbookViewId="0">
      <selection activeCell="J18" sqref="J18"/>
    </sheetView>
  </sheetViews>
  <sheetFormatPr defaultRowHeight="15" x14ac:dyDescent="0.25"/>
  <cols>
    <col min="3" max="3" width="13.42578125" customWidth="1"/>
    <col min="5" max="5" width="10" customWidth="1"/>
    <col min="8" max="8" width="10" customWidth="1"/>
  </cols>
  <sheetData>
    <row r="1" spans="1:8" ht="57.75" thickBot="1" x14ac:dyDescent="0.9">
      <c r="A1" s="15" t="s">
        <v>119</v>
      </c>
    </row>
    <row r="2" spans="1:8" ht="18" thickBot="1" x14ac:dyDescent="0.3">
      <c r="C2" s="9" t="s">
        <v>12</v>
      </c>
      <c r="D2" s="10"/>
      <c r="E2" s="75" t="s">
        <v>60</v>
      </c>
    </row>
    <row r="4" spans="1:8" x14ac:dyDescent="0.25">
      <c r="C4" s="8" t="s">
        <v>14</v>
      </c>
      <c r="E4" s="66">
        <v>138615</v>
      </c>
    </row>
    <row r="5" spans="1:8" x14ac:dyDescent="0.25">
      <c r="C5" s="8" t="s">
        <v>15</v>
      </c>
      <c r="E5" s="66">
        <v>188627</v>
      </c>
      <c r="G5" s="8" t="s">
        <v>36</v>
      </c>
      <c r="H5" s="25">
        <f>SUM(E4:E24)/18</f>
        <v>143661</v>
      </c>
    </row>
    <row r="6" spans="1:8" x14ac:dyDescent="0.25">
      <c r="C6" s="8" t="s">
        <v>16</v>
      </c>
      <c r="E6" s="58">
        <v>124230</v>
      </c>
      <c r="G6" s="8" t="s">
        <v>35</v>
      </c>
      <c r="H6" s="26">
        <v>196292</v>
      </c>
    </row>
    <row r="7" spans="1:8" x14ac:dyDescent="0.25">
      <c r="C7" s="8" t="s">
        <v>17</v>
      </c>
      <c r="E7" s="58">
        <v>148192</v>
      </c>
      <c r="G7" s="8" t="s">
        <v>37</v>
      </c>
      <c r="H7" s="26">
        <v>91481</v>
      </c>
    </row>
    <row r="8" spans="1:8" x14ac:dyDescent="0.25">
      <c r="C8" s="8" t="s">
        <v>18</v>
      </c>
      <c r="E8" s="66">
        <v>134111</v>
      </c>
    </row>
    <row r="9" spans="1:8" x14ac:dyDescent="0.25">
      <c r="C9" s="8" t="s">
        <v>19</v>
      </c>
      <c r="E9" s="66">
        <v>134674</v>
      </c>
    </row>
    <row r="10" spans="1:8" ht="17.25" x14ac:dyDescent="0.25">
      <c r="C10" s="8" t="s">
        <v>66</v>
      </c>
      <c r="E10" s="58">
        <v>138276</v>
      </c>
    </row>
    <row r="11" spans="1:8" x14ac:dyDescent="0.25">
      <c r="C11" s="8" t="s">
        <v>21</v>
      </c>
      <c r="E11" s="66">
        <v>147212</v>
      </c>
    </row>
    <row r="12" spans="1:8" x14ac:dyDescent="0.25">
      <c r="C12" s="8" t="s">
        <v>22</v>
      </c>
      <c r="E12" s="58">
        <v>169600</v>
      </c>
    </row>
    <row r="13" spans="1:8" x14ac:dyDescent="0.25">
      <c r="C13" s="8" t="s">
        <v>23</v>
      </c>
      <c r="E13" s="66">
        <v>91481</v>
      </c>
    </row>
    <row r="14" spans="1:8" x14ac:dyDescent="0.25">
      <c r="C14" s="8" t="s">
        <v>24</v>
      </c>
      <c r="E14" s="58">
        <v>196292</v>
      </c>
    </row>
    <row r="15" spans="1:8" x14ac:dyDescent="0.25">
      <c r="C15" s="8" t="s">
        <v>25</v>
      </c>
      <c r="E15" s="66">
        <v>185486</v>
      </c>
    </row>
    <row r="16" spans="1:8" ht="17.25" x14ac:dyDescent="0.25">
      <c r="C16" s="8" t="s">
        <v>73</v>
      </c>
      <c r="E16" s="59" t="s">
        <v>55</v>
      </c>
    </row>
    <row r="17" spans="3:10" ht="17.25" x14ac:dyDescent="0.25">
      <c r="C17" s="8" t="s">
        <v>82</v>
      </c>
      <c r="E17" s="59" t="s">
        <v>55</v>
      </c>
      <c r="J17" t="s">
        <v>149</v>
      </c>
    </row>
    <row r="18" spans="3:10" x14ac:dyDescent="0.25">
      <c r="C18" s="8" t="s">
        <v>28</v>
      </c>
      <c r="E18" s="66">
        <v>171732</v>
      </c>
    </row>
    <row r="19" spans="3:10" x14ac:dyDescent="0.25">
      <c r="C19" s="8" t="s">
        <v>29</v>
      </c>
      <c r="E19" s="58">
        <v>164664</v>
      </c>
    </row>
    <row r="20" spans="3:10" x14ac:dyDescent="0.25">
      <c r="C20" s="8" t="s">
        <v>30</v>
      </c>
      <c r="E20" s="66">
        <v>121999</v>
      </c>
    </row>
    <row r="21" spans="3:10" ht="17.25" x14ac:dyDescent="0.25">
      <c r="C21" s="8" t="s">
        <v>95</v>
      </c>
      <c r="E21" s="58">
        <v>123996</v>
      </c>
    </row>
    <row r="22" spans="3:10" x14ac:dyDescent="0.25">
      <c r="C22" s="8" t="s">
        <v>32</v>
      </c>
      <c r="E22" s="58">
        <v>111980</v>
      </c>
    </row>
    <row r="23" spans="3:10" ht="17.25" x14ac:dyDescent="0.25">
      <c r="C23" s="8" t="s">
        <v>74</v>
      </c>
      <c r="E23" s="59" t="s">
        <v>55</v>
      </c>
    </row>
    <row r="24" spans="3:10" x14ac:dyDescent="0.25">
      <c r="C24" s="8" t="s">
        <v>34</v>
      </c>
      <c r="E24" s="30">
        <v>94731</v>
      </c>
    </row>
  </sheetData>
  <phoneticPr fontId="0" type="noConversion"/>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8CB0-C61F-44D1-BF67-E309FC83818F}">
  <dimension ref="A1:L24"/>
  <sheetViews>
    <sheetView topLeftCell="C9" workbookViewId="0">
      <selection activeCell="I29" sqref="I29"/>
    </sheetView>
  </sheetViews>
  <sheetFormatPr defaultRowHeight="15" x14ac:dyDescent="0.25"/>
  <cols>
    <col min="3" max="3" width="13.42578125" customWidth="1"/>
    <col min="5" max="5" width="10" customWidth="1"/>
    <col min="8" max="8" width="10" customWidth="1"/>
  </cols>
  <sheetData>
    <row r="1" spans="1:12" ht="59.25" thickBot="1" x14ac:dyDescent="0.9">
      <c r="A1" s="13" t="s">
        <v>45</v>
      </c>
    </row>
    <row r="2" spans="1:12" ht="18" thickBot="1" x14ac:dyDescent="0.3">
      <c r="C2" s="9" t="s">
        <v>12</v>
      </c>
      <c r="D2" s="10"/>
      <c r="E2" s="75" t="s">
        <v>60</v>
      </c>
    </row>
    <row r="3" spans="1:12" x14ac:dyDescent="0.25">
      <c r="E3" s="57"/>
    </row>
    <row r="4" spans="1:12" x14ac:dyDescent="0.25">
      <c r="C4" s="8" t="s">
        <v>14</v>
      </c>
      <c r="E4" s="58">
        <v>164757</v>
      </c>
    </row>
    <row r="5" spans="1:12" ht="17.25" x14ac:dyDescent="0.25">
      <c r="C5" s="8" t="s">
        <v>75</v>
      </c>
      <c r="E5" s="58">
        <v>241655</v>
      </c>
      <c r="G5" s="8" t="s">
        <v>36</v>
      </c>
      <c r="H5" s="25">
        <f>SUM(E4:E24)/14</f>
        <v>174317.71428571429</v>
      </c>
    </row>
    <row r="6" spans="1:12" x14ac:dyDescent="0.25">
      <c r="C6" s="8" t="s">
        <v>16</v>
      </c>
      <c r="E6" s="58">
        <v>160200</v>
      </c>
      <c r="G6" s="8" t="s">
        <v>35</v>
      </c>
      <c r="H6" s="26">
        <v>241655</v>
      </c>
    </row>
    <row r="7" spans="1:12" x14ac:dyDescent="0.25">
      <c r="C7" s="8" t="s">
        <v>17</v>
      </c>
      <c r="E7" s="58">
        <v>188652</v>
      </c>
      <c r="G7" s="8" t="s">
        <v>37</v>
      </c>
      <c r="H7" s="26">
        <v>80992</v>
      </c>
    </row>
    <row r="8" spans="1:12" x14ac:dyDescent="0.25">
      <c r="C8" s="8" t="s">
        <v>18</v>
      </c>
      <c r="E8" s="58">
        <v>160200</v>
      </c>
    </row>
    <row r="9" spans="1:12" ht="17.25" x14ac:dyDescent="0.25">
      <c r="C9" s="8" t="s">
        <v>62</v>
      </c>
      <c r="E9" s="59" t="s">
        <v>55</v>
      </c>
    </row>
    <row r="10" spans="1:12" x14ac:dyDescent="0.25">
      <c r="C10" s="8" t="s">
        <v>20</v>
      </c>
      <c r="E10" s="58">
        <v>80992</v>
      </c>
    </row>
    <row r="11" spans="1:12" x14ac:dyDescent="0.25">
      <c r="C11" s="8" t="s">
        <v>21</v>
      </c>
      <c r="E11" s="58">
        <v>178288</v>
      </c>
    </row>
    <row r="12" spans="1:12" x14ac:dyDescent="0.25">
      <c r="C12" s="8" t="s">
        <v>22</v>
      </c>
      <c r="E12" s="58">
        <v>177506</v>
      </c>
    </row>
    <row r="13" spans="1:12" x14ac:dyDescent="0.25">
      <c r="C13" s="8" t="s">
        <v>23</v>
      </c>
      <c r="E13" s="58">
        <v>152889</v>
      </c>
    </row>
    <row r="14" spans="1:12" x14ac:dyDescent="0.25">
      <c r="C14" s="8" t="s">
        <v>24</v>
      </c>
      <c r="E14" s="58">
        <v>160200</v>
      </c>
    </row>
    <row r="15" spans="1:12" x14ac:dyDescent="0.25">
      <c r="C15" s="8" t="s">
        <v>25</v>
      </c>
      <c r="E15" s="60">
        <v>239012</v>
      </c>
      <c r="L15" t="s">
        <v>149</v>
      </c>
    </row>
    <row r="16" spans="1:12" x14ac:dyDescent="0.25">
      <c r="C16" s="8" t="s">
        <v>26</v>
      </c>
      <c r="E16" s="58">
        <v>215897</v>
      </c>
    </row>
    <row r="17" spans="3:5" ht="17.25" x14ac:dyDescent="0.25">
      <c r="C17" s="8" t="s">
        <v>82</v>
      </c>
      <c r="E17" s="59" t="s">
        <v>55</v>
      </c>
    </row>
    <row r="18" spans="3:5" ht="17.25" x14ac:dyDescent="0.25">
      <c r="C18" s="8" t="s">
        <v>83</v>
      </c>
      <c r="E18" s="59" t="s">
        <v>55</v>
      </c>
    </row>
    <row r="19" spans="3:5" x14ac:dyDescent="0.25">
      <c r="C19" s="8" t="s">
        <v>29</v>
      </c>
      <c r="E19" s="58">
        <v>160000</v>
      </c>
    </row>
    <row r="20" spans="3:5" ht="17.25" x14ac:dyDescent="0.25">
      <c r="C20" s="8" t="s">
        <v>84</v>
      </c>
      <c r="E20" s="59" t="s">
        <v>55</v>
      </c>
    </row>
    <row r="21" spans="3:5" ht="17.25" x14ac:dyDescent="0.25">
      <c r="C21" s="8" t="s">
        <v>85</v>
      </c>
      <c r="E21" s="59" t="s">
        <v>55</v>
      </c>
    </row>
    <row r="22" spans="3:5" ht="17.25" x14ac:dyDescent="0.25">
      <c r="C22" s="8" t="s">
        <v>86</v>
      </c>
      <c r="E22" s="59" t="s">
        <v>55</v>
      </c>
    </row>
    <row r="23" spans="3:5" x14ac:dyDescent="0.25">
      <c r="C23" s="8" t="s">
        <v>33</v>
      </c>
      <c r="E23" s="58">
        <v>160200</v>
      </c>
    </row>
    <row r="24" spans="3:5" ht="17.25" x14ac:dyDescent="0.25">
      <c r="C24" s="8" t="s">
        <v>87</v>
      </c>
      <c r="E24" s="59" t="s">
        <v>55</v>
      </c>
    </row>
  </sheetData>
  <phoneticPr fontId="0"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4BBC7-384A-49F4-8809-F3079EC63B23}">
  <dimension ref="A1:L24"/>
  <sheetViews>
    <sheetView topLeftCell="A15" workbookViewId="0">
      <selection activeCell="L17" sqref="L17"/>
    </sheetView>
  </sheetViews>
  <sheetFormatPr defaultRowHeight="15" x14ac:dyDescent="0.25"/>
  <cols>
    <col min="3" max="3" width="13.42578125" customWidth="1"/>
    <col min="5" max="5" width="10" customWidth="1"/>
    <col min="8" max="8" width="10" customWidth="1"/>
    <col min="9" max="9" width="11.5703125" hidden="1" customWidth="1"/>
  </cols>
  <sheetData>
    <row r="1" spans="1:9" ht="59.25" thickBot="1" x14ac:dyDescent="0.9">
      <c r="A1" s="13" t="s">
        <v>6</v>
      </c>
    </row>
    <row r="2" spans="1:9" ht="18" thickBot="1" x14ac:dyDescent="0.3">
      <c r="C2" s="9" t="s">
        <v>12</v>
      </c>
      <c r="D2" s="10"/>
      <c r="E2" s="75" t="s">
        <v>60</v>
      </c>
    </row>
    <row r="4" spans="1:9" x14ac:dyDescent="0.25">
      <c r="C4" s="8" t="s">
        <v>14</v>
      </c>
      <c r="E4" s="58">
        <v>83976</v>
      </c>
    </row>
    <row r="5" spans="1:9" x14ac:dyDescent="0.25">
      <c r="C5" s="8" t="s">
        <v>15</v>
      </c>
      <c r="E5" s="58">
        <v>95666</v>
      </c>
      <c r="G5" s="8" t="s">
        <v>36</v>
      </c>
      <c r="H5" s="25">
        <f>SUM(E4:E24)/19</f>
        <v>112680.78947368421</v>
      </c>
      <c r="I5" s="34">
        <f>SUM(E4:E24)-2500</f>
        <v>2138435</v>
      </c>
    </row>
    <row r="6" spans="1:9" x14ac:dyDescent="0.25">
      <c r="C6" s="8" t="s">
        <v>16</v>
      </c>
      <c r="E6" s="66">
        <v>92038</v>
      </c>
      <c r="G6" s="8" t="s">
        <v>35</v>
      </c>
      <c r="H6" s="26">
        <v>168516</v>
      </c>
    </row>
    <row r="7" spans="1:9" x14ac:dyDescent="0.25">
      <c r="C7" s="8" t="s">
        <v>17</v>
      </c>
      <c r="E7" s="66">
        <v>93273</v>
      </c>
      <c r="G7" s="8" t="s">
        <v>37</v>
      </c>
      <c r="H7" s="26">
        <v>83976</v>
      </c>
    </row>
    <row r="8" spans="1:9" ht="17.25" x14ac:dyDescent="0.25">
      <c r="C8" s="8" t="s">
        <v>78</v>
      </c>
      <c r="E8" s="66">
        <v>168516</v>
      </c>
    </row>
    <row r="9" spans="1:9" x14ac:dyDescent="0.25">
      <c r="C9" s="8" t="s">
        <v>19</v>
      </c>
      <c r="E9" s="58">
        <v>62620</v>
      </c>
    </row>
    <row r="10" spans="1:9" ht="17.25" x14ac:dyDescent="0.25">
      <c r="C10" s="8" t="s">
        <v>76</v>
      </c>
      <c r="E10" s="58">
        <v>107096</v>
      </c>
    </row>
    <row r="11" spans="1:9" x14ac:dyDescent="0.25">
      <c r="C11" s="8" t="s">
        <v>21</v>
      </c>
      <c r="E11" s="58">
        <v>95660</v>
      </c>
    </row>
    <row r="12" spans="1:9" x14ac:dyDescent="0.25">
      <c r="C12" s="8" t="s">
        <v>22</v>
      </c>
      <c r="E12" s="58">
        <v>85588</v>
      </c>
    </row>
    <row r="13" spans="1:9" ht="17.25" x14ac:dyDescent="0.25">
      <c r="C13" s="8" t="s">
        <v>79</v>
      </c>
      <c r="E13" s="59" t="s">
        <v>55</v>
      </c>
    </row>
    <row r="14" spans="1:9" x14ac:dyDescent="0.25">
      <c r="C14" s="8" t="s">
        <v>24</v>
      </c>
      <c r="E14" s="58">
        <v>165212</v>
      </c>
    </row>
    <row r="15" spans="1:9" x14ac:dyDescent="0.25">
      <c r="C15" s="8" t="s">
        <v>25</v>
      </c>
      <c r="E15" s="60">
        <v>115386</v>
      </c>
    </row>
    <row r="16" spans="1:9" x14ac:dyDescent="0.25">
      <c r="C16" s="8" t="s">
        <v>26</v>
      </c>
      <c r="E16" s="58">
        <v>104546</v>
      </c>
    </row>
    <row r="17" spans="3:12" ht="17.25" x14ac:dyDescent="0.25">
      <c r="C17" s="8" t="s">
        <v>80</v>
      </c>
      <c r="E17" s="59" t="s">
        <v>55</v>
      </c>
      <c r="L17" t="s">
        <v>149</v>
      </c>
    </row>
    <row r="18" spans="3:12" x14ac:dyDescent="0.25">
      <c r="C18" s="8" t="s">
        <v>28</v>
      </c>
      <c r="E18" s="58">
        <v>123311</v>
      </c>
    </row>
    <row r="19" spans="3:12" x14ac:dyDescent="0.25">
      <c r="C19" s="8" t="s">
        <v>29</v>
      </c>
      <c r="E19" s="58">
        <v>136170</v>
      </c>
    </row>
    <row r="20" spans="3:12" ht="17.25" x14ac:dyDescent="0.25">
      <c r="C20" s="8" t="s">
        <v>81</v>
      </c>
      <c r="E20" s="64">
        <v>104038</v>
      </c>
    </row>
    <row r="21" spans="3:12" x14ac:dyDescent="0.25">
      <c r="C21" s="8" t="s">
        <v>31</v>
      </c>
      <c r="E21" s="66">
        <v>113322</v>
      </c>
    </row>
    <row r="22" spans="3:12" x14ac:dyDescent="0.25">
      <c r="C22" s="8" t="s">
        <v>32</v>
      </c>
      <c r="E22" s="58">
        <v>119406</v>
      </c>
    </row>
    <row r="23" spans="3:12" x14ac:dyDescent="0.25">
      <c r="C23" s="8" t="s">
        <v>33</v>
      </c>
      <c r="E23" s="58">
        <v>116484</v>
      </c>
    </row>
    <row r="24" spans="3:12" ht="17.25" x14ac:dyDescent="0.25">
      <c r="C24" s="8" t="s">
        <v>71</v>
      </c>
      <c r="E24" s="66">
        <v>158627</v>
      </c>
    </row>
  </sheetData>
  <phoneticPr fontId="0"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0EA8B-748A-4A33-A546-9B9C75AD0DF2}">
  <dimension ref="A1:K24"/>
  <sheetViews>
    <sheetView topLeftCell="A7" workbookViewId="0">
      <selection activeCell="I26" sqref="I26"/>
    </sheetView>
  </sheetViews>
  <sheetFormatPr defaultRowHeight="15" x14ac:dyDescent="0.25"/>
  <cols>
    <col min="3" max="3" width="13.42578125" customWidth="1"/>
    <col min="5" max="5" width="10" customWidth="1"/>
    <col min="8" max="8" width="10" customWidth="1"/>
  </cols>
  <sheetData>
    <row r="1" spans="1:8" ht="59.25" thickBot="1" x14ac:dyDescent="0.9">
      <c r="A1" s="13" t="s">
        <v>7</v>
      </c>
    </row>
    <row r="2" spans="1:8" ht="18" thickBot="1" x14ac:dyDescent="0.3">
      <c r="C2" s="9" t="s">
        <v>12</v>
      </c>
      <c r="D2" s="10"/>
      <c r="E2" s="75" t="s">
        <v>60</v>
      </c>
    </row>
    <row r="4" spans="1:8" x14ac:dyDescent="0.25">
      <c r="C4" s="8" t="s">
        <v>14</v>
      </c>
      <c r="E4" s="58">
        <v>129210</v>
      </c>
    </row>
    <row r="5" spans="1:8" x14ac:dyDescent="0.25">
      <c r="C5" s="8" t="s">
        <v>15</v>
      </c>
      <c r="E5" s="58">
        <v>180772</v>
      </c>
      <c r="G5" s="8" t="s">
        <v>36</v>
      </c>
      <c r="H5" s="25">
        <f>SUM(E4:E24)/18</f>
        <v>160762.38888888888</v>
      </c>
    </row>
    <row r="6" spans="1:8" x14ac:dyDescent="0.25">
      <c r="C6" s="8" t="s">
        <v>16</v>
      </c>
      <c r="E6" s="58">
        <v>160200</v>
      </c>
      <c r="G6" s="8" t="s">
        <v>35</v>
      </c>
      <c r="H6" s="26">
        <v>201997</v>
      </c>
    </row>
    <row r="7" spans="1:8" ht="17.25" x14ac:dyDescent="0.25">
      <c r="C7" s="8" t="s">
        <v>91</v>
      </c>
      <c r="E7" s="59" t="s">
        <v>55</v>
      </c>
      <c r="G7" s="8" t="s">
        <v>37</v>
      </c>
      <c r="H7" s="26">
        <v>113244</v>
      </c>
    </row>
    <row r="8" spans="1:8" x14ac:dyDescent="0.25">
      <c r="C8" s="8" t="s">
        <v>18</v>
      </c>
      <c r="E8" s="58">
        <v>152232</v>
      </c>
    </row>
    <row r="9" spans="1:8" x14ac:dyDescent="0.25">
      <c r="C9" s="8" t="s">
        <v>19</v>
      </c>
      <c r="E9" s="58">
        <v>113244</v>
      </c>
    </row>
    <row r="10" spans="1:8" x14ac:dyDescent="0.25">
      <c r="C10" s="8" t="s">
        <v>20</v>
      </c>
      <c r="E10" s="58">
        <v>178678</v>
      </c>
    </row>
    <row r="11" spans="1:8" x14ac:dyDescent="0.25">
      <c r="C11" s="8" t="s">
        <v>21</v>
      </c>
      <c r="E11" s="58">
        <v>145000</v>
      </c>
    </row>
    <row r="12" spans="1:8" x14ac:dyDescent="0.25">
      <c r="C12" s="8" t="s">
        <v>22</v>
      </c>
      <c r="E12" s="58">
        <v>159270</v>
      </c>
    </row>
    <row r="13" spans="1:8" ht="17.25" x14ac:dyDescent="0.25">
      <c r="C13" s="8" t="s">
        <v>92</v>
      </c>
      <c r="E13" s="58">
        <v>164437</v>
      </c>
    </row>
    <row r="14" spans="1:8" x14ac:dyDescent="0.25">
      <c r="C14" s="8" t="s">
        <v>24</v>
      </c>
      <c r="E14" s="58">
        <v>160200</v>
      </c>
    </row>
    <row r="15" spans="1:8" x14ac:dyDescent="0.25">
      <c r="C15" s="8" t="s">
        <v>25</v>
      </c>
      <c r="E15" s="66">
        <v>182049</v>
      </c>
    </row>
    <row r="16" spans="1:8" x14ac:dyDescent="0.25">
      <c r="C16" s="8" t="s">
        <v>26</v>
      </c>
      <c r="E16" s="58">
        <v>201991</v>
      </c>
    </row>
    <row r="17" spans="3:11" x14ac:dyDescent="0.25">
      <c r="C17" s="8" t="s">
        <v>27</v>
      </c>
      <c r="E17" s="66">
        <v>171454</v>
      </c>
      <c r="K17" t="s">
        <v>149</v>
      </c>
    </row>
    <row r="18" spans="3:11" x14ac:dyDescent="0.25">
      <c r="C18" s="8" t="s">
        <v>28</v>
      </c>
      <c r="E18" s="58">
        <v>160200</v>
      </c>
    </row>
    <row r="19" spans="3:11" x14ac:dyDescent="0.25">
      <c r="C19" s="8" t="s">
        <v>29</v>
      </c>
      <c r="E19" s="58">
        <v>160200</v>
      </c>
    </row>
    <row r="20" spans="3:11" ht="17.25" x14ac:dyDescent="0.25">
      <c r="C20" s="8" t="s">
        <v>58</v>
      </c>
      <c r="E20" s="59" t="s">
        <v>55</v>
      </c>
    </row>
    <row r="21" spans="3:11" x14ac:dyDescent="0.25">
      <c r="C21" s="8" t="s">
        <v>31</v>
      </c>
      <c r="E21" s="58">
        <v>165084</v>
      </c>
    </row>
    <row r="22" spans="3:11" x14ac:dyDescent="0.25">
      <c r="C22" s="8" t="s">
        <v>32</v>
      </c>
      <c r="E22" s="58">
        <v>166548</v>
      </c>
    </row>
    <row r="23" spans="3:11" x14ac:dyDescent="0.25">
      <c r="C23" s="8" t="s">
        <v>33</v>
      </c>
      <c r="E23" s="58">
        <v>142954</v>
      </c>
    </row>
    <row r="24" spans="3:11" ht="17.25" x14ac:dyDescent="0.25">
      <c r="C24" s="8" t="s">
        <v>71</v>
      </c>
      <c r="E24" s="59" t="s">
        <v>55</v>
      </c>
    </row>
  </sheetData>
  <phoneticPr fontId="0"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5966C-D40B-4A7C-95DE-7B59FC8E79F5}">
  <dimension ref="A1:L24"/>
  <sheetViews>
    <sheetView workbookViewId="0">
      <selection activeCell="P26" sqref="P26"/>
    </sheetView>
  </sheetViews>
  <sheetFormatPr defaultRowHeight="15" x14ac:dyDescent="0.25"/>
  <cols>
    <col min="3" max="3" width="13.42578125" customWidth="1"/>
    <col min="5" max="5" width="10" customWidth="1"/>
    <col min="8" max="8" width="10" customWidth="1"/>
    <col min="9" max="9" width="11.5703125" hidden="1" customWidth="1"/>
  </cols>
  <sheetData>
    <row r="1" spans="1:9" ht="59.25" thickBot="1" x14ac:dyDescent="0.9">
      <c r="A1" s="13" t="s">
        <v>120</v>
      </c>
    </row>
    <row r="2" spans="1:9" ht="18" thickBot="1" x14ac:dyDescent="0.3">
      <c r="C2" s="9" t="s">
        <v>12</v>
      </c>
      <c r="D2" s="10"/>
      <c r="E2" s="75" t="s">
        <v>60</v>
      </c>
    </row>
    <row r="4" spans="1:9" x14ac:dyDescent="0.25">
      <c r="C4" s="8" t="s">
        <v>14</v>
      </c>
      <c r="E4" s="58">
        <v>128223</v>
      </c>
    </row>
    <row r="5" spans="1:9" ht="17.25" x14ac:dyDescent="0.25">
      <c r="C5" s="8" t="s">
        <v>75</v>
      </c>
      <c r="E5" s="58">
        <v>193892</v>
      </c>
      <c r="G5" s="8" t="s">
        <v>36</v>
      </c>
      <c r="H5" s="25">
        <f>SUM(E4:E24)/20</f>
        <v>163247</v>
      </c>
      <c r="I5" s="34">
        <f>SUM(E4:E24)-10000</f>
        <v>3254940</v>
      </c>
    </row>
    <row r="6" spans="1:9" x14ac:dyDescent="0.25">
      <c r="C6" s="8" t="s">
        <v>16</v>
      </c>
      <c r="E6" s="58">
        <v>160200</v>
      </c>
      <c r="G6" s="8" t="s">
        <v>35</v>
      </c>
      <c r="H6" s="26">
        <v>234331</v>
      </c>
    </row>
    <row r="7" spans="1:9" x14ac:dyDescent="0.25">
      <c r="C7" s="8" t="s">
        <v>17</v>
      </c>
      <c r="E7" s="58">
        <v>123000</v>
      </c>
      <c r="G7" s="8" t="s">
        <v>37</v>
      </c>
      <c r="H7" s="26">
        <v>115328</v>
      </c>
    </row>
    <row r="8" spans="1:9" x14ac:dyDescent="0.25">
      <c r="C8" s="8" t="s">
        <v>18</v>
      </c>
      <c r="E8" s="58">
        <v>134208</v>
      </c>
    </row>
    <row r="9" spans="1:9" x14ac:dyDescent="0.25">
      <c r="C9" s="8" t="s">
        <v>19</v>
      </c>
      <c r="E9" s="66">
        <v>140700</v>
      </c>
    </row>
    <row r="10" spans="1:9" x14ac:dyDescent="0.25">
      <c r="C10" s="8" t="s">
        <v>20</v>
      </c>
      <c r="E10" s="58">
        <v>155190</v>
      </c>
    </row>
    <row r="11" spans="1:9" x14ac:dyDescent="0.25">
      <c r="C11" s="8" t="s">
        <v>21</v>
      </c>
      <c r="E11" s="58">
        <v>204968</v>
      </c>
    </row>
    <row r="12" spans="1:9" x14ac:dyDescent="0.25">
      <c r="C12" s="8" t="s">
        <v>22</v>
      </c>
      <c r="E12" s="58">
        <v>177506</v>
      </c>
    </row>
    <row r="13" spans="1:9" x14ac:dyDescent="0.25">
      <c r="C13" s="8" t="s">
        <v>23</v>
      </c>
      <c r="E13" s="66">
        <v>124666</v>
      </c>
    </row>
    <row r="14" spans="1:9" ht="17.25" x14ac:dyDescent="0.25">
      <c r="C14" s="8" t="s">
        <v>103</v>
      </c>
      <c r="E14" s="59" t="s">
        <v>55</v>
      </c>
    </row>
    <row r="15" spans="1:9" x14ac:dyDescent="0.25">
      <c r="C15" s="8" t="s">
        <v>25</v>
      </c>
      <c r="E15" s="60">
        <v>193136</v>
      </c>
    </row>
    <row r="16" spans="1:9" x14ac:dyDescent="0.25">
      <c r="C16" s="8" t="s">
        <v>26</v>
      </c>
      <c r="E16" s="58">
        <v>160200</v>
      </c>
    </row>
    <row r="17" spans="3:12" x14ac:dyDescent="0.25">
      <c r="C17" s="8" t="s">
        <v>27</v>
      </c>
      <c r="E17" s="66">
        <v>185143</v>
      </c>
      <c r="L17" t="s">
        <v>149</v>
      </c>
    </row>
    <row r="18" spans="3:12" x14ac:dyDescent="0.25">
      <c r="C18" s="8" t="s">
        <v>28</v>
      </c>
      <c r="E18" s="58">
        <v>205164</v>
      </c>
    </row>
    <row r="19" spans="3:12" x14ac:dyDescent="0.25">
      <c r="C19" s="8" t="s">
        <v>29</v>
      </c>
      <c r="E19" s="58">
        <v>234331</v>
      </c>
    </row>
    <row r="20" spans="3:12" x14ac:dyDescent="0.25">
      <c r="C20" s="8" t="s">
        <v>30</v>
      </c>
      <c r="E20" s="64">
        <v>115328</v>
      </c>
    </row>
    <row r="21" spans="3:12" x14ac:dyDescent="0.25">
      <c r="C21" s="8" t="s">
        <v>31</v>
      </c>
      <c r="E21" s="58">
        <v>160200</v>
      </c>
    </row>
    <row r="22" spans="3:12" x14ac:dyDescent="0.25">
      <c r="C22" s="8" t="s">
        <v>32</v>
      </c>
      <c r="E22" s="58">
        <v>150196</v>
      </c>
    </row>
    <row r="23" spans="3:12" ht="17.25" x14ac:dyDescent="0.25">
      <c r="C23" s="8" t="s">
        <v>148</v>
      </c>
      <c r="E23" s="58">
        <v>175984</v>
      </c>
    </row>
    <row r="24" spans="3:12" x14ac:dyDescent="0.25">
      <c r="C24" s="8" t="s">
        <v>34</v>
      </c>
      <c r="E24" s="58">
        <v>142705</v>
      </c>
    </row>
  </sheetData>
  <phoneticPr fontId="0"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1D27-8DE4-4452-8982-2384D55241B5}">
  <dimension ref="A1:K24"/>
  <sheetViews>
    <sheetView topLeftCell="A17" workbookViewId="0">
      <selection activeCell="H25" sqref="H25"/>
    </sheetView>
  </sheetViews>
  <sheetFormatPr defaultRowHeight="15" x14ac:dyDescent="0.25"/>
  <cols>
    <col min="3" max="3" width="13.42578125" bestFit="1" customWidth="1"/>
    <col min="5" max="5" width="10" customWidth="1"/>
    <col min="6" max="6" width="7.140625" customWidth="1"/>
    <col min="7" max="7" width="9.42578125" bestFit="1" customWidth="1"/>
    <col min="8" max="8" width="10" customWidth="1"/>
  </cols>
  <sheetData>
    <row r="1" spans="1:8" ht="45.75" customHeight="1" thickBot="1" x14ac:dyDescent="0.9">
      <c r="A1" s="13" t="s">
        <v>0</v>
      </c>
    </row>
    <row r="2" spans="1:8" ht="18" thickBot="1" x14ac:dyDescent="0.3">
      <c r="C2" s="9" t="s">
        <v>12</v>
      </c>
      <c r="D2" s="10"/>
      <c r="E2" s="75" t="s">
        <v>60</v>
      </c>
    </row>
    <row r="3" spans="1:8" ht="6.75" customHeight="1" x14ac:dyDescent="0.25"/>
    <row r="4" spans="1:8" x14ac:dyDescent="0.25">
      <c r="C4" s="8" t="s">
        <v>14</v>
      </c>
      <c r="E4" s="61">
        <v>181523</v>
      </c>
    </row>
    <row r="5" spans="1:8" x14ac:dyDescent="0.25">
      <c r="C5" s="8" t="s">
        <v>15</v>
      </c>
      <c r="E5" s="61">
        <v>165538</v>
      </c>
      <c r="G5" s="8" t="s">
        <v>36</v>
      </c>
      <c r="H5" s="25">
        <f>SUM(E4:E24)/6</f>
        <v>159197.83333333334</v>
      </c>
    </row>
    <row r="6" spans="1:8" x14ac:dyDescent="0.25">
      <c r="C6" s="8" t="s">
        <v>16</v>
      </c>
      <c r="E6" s="62" t="s">
        <v>55</v>
      </c>
      <c r="G6" s="8" t="s">
        <v>35</v>
      </c>
      <c r="H6" s="26">
        <v>228778</v>
      </c>
    </row>
    <row r="7" spans="1:8" x14ac:dyDescent="0.25">
      <c r="C7" s="8" t="s">
        <v>17</v>
      </c>
      <c r="E7" s="62" t="s">
        <v>55</v>
      </c>
      <c r="G7" s="8" t="s">
        <v>37</v>
      </c>
      <c r="H7" s="26">
        <v>165538</v>
      </c>
    </row>
    <row r="8" spans="1:8" x14ac:dyDescent="0.25">
      <c r="C8" s="8" t="s">
        <v>18</v>
      </c>
      <c r="E8" s="59" t="s">
        <v>55</v>
      </c>
    </row>
    <row r="9" spans="1:8" x14ac:dyDescent="0.25">
      <c r="C9" s="8" t="s">
        <v>19</v>
      </c>
      <c r="E9" s="62" t="s">
        <v>55</v>
      </c>
    </row>
    <row r="10" spans="1:8" x14ac:dyDescent="0.25">
      <c r="C10" s="8" t="s">
        <v>20</v>
      </c>
      <c r="E10" s="61">
        <v>199216</v>
      </c>
      <c r="G10" s="34"/>
    </row>
    <row r="11" spans="1:8" x14ac:dyDescent="0.25">
      <c r="C11" s="8" t="s">
        <v>21</v>
      </c>
      <c r="E11" s="62" t="s">
        <v>55</v>
      </c>
      <c r="G11" s="35"/>
    </row>
    <row r="12" spans="1:8" x14ac:dyDescent="0.25">
      <c r="C12" s="8" t="s">
        <v>22</v>
      </c>
      <c r="E12" s="61">
        <v>216700</v>
      </c>
    </row>
    <row r="13" spans="1:8" x14ac:dyDescent="0.25">
      <c r="C13" s="8" t="s">
        <v>23</v>
      </c>
      <c r="E13" s="62" t="s">
        <v>55</v>
      </c>
    </row>
    <row r="14" spans="1:8" x14ac:dyDescent="0.25">
      <c r="C14" s="8" t="s">
        <v>24</v>
      </c>
      <c r="E14" s="61">
        <v>192210</v>
      </c>
    </row>
    <row r="15" spans="1:8" x14ac:dyDescent="0.25">
      <c r="C15" s="8" t="s">
        <v>25</v>
      </c>
      <c r="E15" s="62" t="s">
        <v>55</v>
      </c>
    </row>
    <row r="16" spans="1:8" x14ac:dyDescent="0.25">
      <c r="C16" s="8" t="s">
        <v>26</v>
      </c>
      <c r="E16" s="62" t="s">
        <v>55</v>
      </c>
    </row>
    <row r="17" spans="3:11" x14ac:dyDescent="0.25">
      <c r="C17" s="8" t="s">
        <v>27</v>
      </c>
      <c r="E17" s="62" t="s">
        <v>55</v>
      </c>
      <c r="K17" t="s">
        <v>149</v>
      </c>
    </row>
    <row r="18" spans="3:11" x14ac:dyDescent="0.25">
      <c r="C18" s="8" t="s">
        <v>28</v>
      </c>
      <c r="E18" s="62" t="s">
        <v>55</v>
      </c>
    </row>
    <row r="19" spans="3:11" x14ac:dyDescent="0.25">
      <c r="C19" s="8" t="s">
        <v>29</v>
      </c>
      <c r="E19" s="62" t="s">
        <v>55</v>
      </c>
    </row>
    <row r="20" spans="3:11" x14ac:dyDescent="0.25">
      <c r="C20" s="8" t="s">
        <v>30</v>
      </c>
      <c r="E20" s="62" t="s">
        <v>55</v>
      </c>
    </row>
    <row r="21" spans="3:11" x14ac:dyDescent="0.25">
      <c r="C21" s="8" t="s">
        <v>31</v>
      </c>
      <c r="E21" s="62" t="s">
        <v>55</v>
      </c>
    </row>
    <row r="22" spans="3:11" x14ac:dyDescent="0.25">
      <c r="C22" s="8" t="s">
        <v>32</v>
      </c>
      <c r="E22" s="62" t="s">
        <v>55</v>
      </c>
    </row>
    <row r="23" spans="3:11" x14ac:dyDescent="0.25">
      <c r="C23" s="8" t="s">
        <v>33</v>
      </c>
      <c r="E23" s="62" t="s">
        <v>55</v>
      </c>
    </row>
    <row r="24" spans="3:11" x14ac:dyDescent="0.25">
      <c r="C24" s="8" t="s">
        <v>34</v>
      </c>
      <c r="E24" s="62" t="s">
        <v>55</v>
      </c>
    </row>
  </sheetData>
  <phoneticPr fontId="0" type="noConversion"/>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E9C0-C03A-4FF5-A190-7F57F599C6EF}">
  <dimension ref="A1:L24"/>
  <sheetViews>
    <sheetView topLeftCell="A6" workbookViewId="0">
      <selection activeCell="J26" sqref="J26"/>
    </sheetView>
  </sheetViews>
  <sheetFormatPr defaultRowHeight="15" x14ac:dyDescent="0.25"/>
  <cols>
    <col min="3" max="3" width="13.42578125" customWidth="1"/>
    <col min="5" max="5" width="10" customWidth="1"/>
    <col min="8" max="8" width="10" customWidth="1"/>
    <col min="9" max="9" width="10" hidden="1" customWidth="1"/>
  </cols>
  <sheetData>
    <row r="1" spans="1:9" ht="59.25" thickBot="1" x14ac:dyDescent="0.9">
      <c r="A1" s="13" t="s">
        <v>9</v>
      </c>
    </row>
    <row r="2" spans="1:9" ht="18" thickBot="1" x14ac:dyDescent="0.3">
      <c r="C2" s="9" t="s">
        <v>12</v>
      </c>
      <c r="D2" s="10"/>
      <c r="E2" s="75" t="s">
        <v>60</v>
      </c>
    </row>
    <row r="4" spans="1:9" ht="17.25" x14ac:dyDescent="0.25">
      <c r="C4" s="8" t="s">
        <v>89</v>
      </c>
      <c r="E4" s="58">
        <v>91080</v>
      </c>
    </row>
    <row r="5" spans="1:9" x14ac:dyDescent="0.25">
      <c r="C5" s="8" t="s">
        <v>15</v>
      </c>
      <c r="E5" s="58">
        <v>105910</v>
      </c>
      <c r="G5" s="8" t="s">
        <v>36</v>
      </c>
      <c r="H5" s="25">
        <f>SUM(E4:E24)/11</f>
        <v>97753.272727272721</v>
      </c>
      <c r="I5" s="34">
        <f>SUM(E4:E24)-7500-9589</f>
        <v>1058197</v>
      </c>
    </row>
    <row r="6" spans="1:9" x14ac:dyDescent="0.25">
      <c r="C6" s="8" t="s">
        <v>16</v>
      </c>
      <c r="E6" s="58">
        <v>75324</v>
      </c>
      <c r="G6" s="8" t="s">
        <v>35</v>
      </c>
      <c r="H6" s="26">
        <v>145567</v>
      </c>
    </row>
    <row r="7" spans="1:9" x14ac:dyDescent="0.25">
      <c r="C7" s="8" t="s">
        <v>17</v>
      </c>
      <c r="E7" s="66">
        <v>87962</v>
      </c>
      <c r="G7" s="8" t="s">
        <v>37</v>
      </c>
      <c r="H7" s="26">
        <v>52335</v>
      </c>
    </row>
    <row r="8" spans="1:9" x14ac:dyDescent="0.25">
      <c r="C8" s="8" t="s">
        <v>18</v>
      </c>
      <c r="E8" s="58">
        <v>52335</v>
      </c>
    </row>
    <row r="9" spans="1:9" ht="17.25" x14ac:dyDescent="0.25">
      <c r="C9" s="8" t="s">
        <v>62</v>
      </c>
      <c r="E9" s="66">
        <v>108448</v>
      </c>
    </row>
    <row r="10" spans="1:9" x14ac:dyDescent="0.25">
      <c r="C10" s="8" t="s">
        <v>20</v>
      </c>
      <c r="E10" s="59" t="s">
        <v>88</v>
      </c>
    </row>
    <row r="11" spans="1:9" x14ac:dyDescent="0.25">
      <c r="C11" s="8" t="s">
        <v>21</v>
      </c>
      <c r="E11" s="58">
        <v>114034</v>
      </c>
    </row>
    <row r="12" spans="1:9" ht="17.25" x14ac:dyDescent="0.25">
      <c r="C12" s="8" t="s">
        <v>63</v>
      </c>
      <c r="E12" s="59" t="s">
        <v>55</v>
      </c>
    </row>
    <row r="13" spans="1:9" x14ac:dyDescent="0.25">
      <c r="C13" s="8" t="s">
        <v>23</v>
      </c>
      <c r="E13" s="58">
        <v>73852</v>
      </c>
    </row>
    <row r="14" spans="1:9" ht="17.25" x14ac:dyDescent="0.25">
      <c r="C14" s="8" t="s">
        <v>96</v>
      </c>
      <c r="E14" s="59" t="s">
        <v>55</v>
      </c>
    </row>
    <row r="15" spans="1:9" x14ac:dyDescent="0.25">
      <c r="C15" s="8" t="s">
        <v>25</v>
      </c>
      <c r="E15" s="66">
        <v>145567</v>
      </c>
    </row>
    <row r="16" spans="1:9" ht="17.25" x14ac:dyDescent="0.25">
      <c r="C16" s="8" t="s">
        <v>97</v>
      </c>
      <c r="E16" s="59" t="s">
        <v>55</v>
      </c>
    </row>
    <row r="17" spans="3:12" x14ac:dyDescent="0.25">
      <c r="C17" s="8" t="s">
        <v>27</v>
      </c>
      <c r="E17" s="58">
        <v>90579</v>
      </c>
      <c r="L17" t="s">
        <v>149</v>
      </c>
    </row>
    <row r="18" spans="3:12" ht="17.25" x14ac:dyDescent="0.25">
      <c r="C18" s="8" t="s">
        <v>98</v>
      </c>
      <c r="E18" s="58">
        <v>130195</v>
      </c>
    </row>
    <row r="19" spans="3:12" x14ac:dyDescent="0.25">
      <c r="C19" s="8" t="s">
        <v>29</v>
      </c>
      <c r="E19" s="59" t="s">
        <v>88</v>
      </c>
    </row>
    <row r="20" spans="3:12" ht="17.25" x14ac:dyDescent="0.25">
      <c r="C20" s="8" t="s">
        <v>99</v>
      </c>
      <c r="E20" s="64" t="s">
        <v>55</v>
      </c>
    </row>
    <row r="21" spans="3:12" x14ac:dyDescent="0.25">
      <c r="C21" s="8" t="s">
        <v>31</v>
      </c>
      <c r="E21" s="59" t="s">
        <v>88</v>
      </c>
    </row>
    <row r="22" spans="3:12" ht="17.25" x14ac:dyDescent="0.25">
      <c r="C22" s="8" t="s">
        <v>100</v>
      </c>
      <c r="E22" s="59" t="s">
        <v>55</v>
      </c>
    </row>
    <row r="23" spans="3:12" x14ac:dyDescent="0.25">
      <c r="C23" s="8" t="s">
        <v>33</v>
      </c>
      <c r="E23" s="59" t="s">
        <v>88</v>
      </c>
    </row>
    <row r="24" spans="3:12" ht="17.25" x14ac:dyDescent="0.25">
      <c r="C24" s="8" t="s">
        <v>101</v>
      </c>
      <c r="E24" s="59" t="s">
        <v>55</v>
      </c>
    </row>
  </sheetData>
  <phoneticPr fontId="0" type="noConversion"/>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FA67-F38C-4B3F-81FF-3617648899FC}">
  <dimension ref="A1:J26"/>
  <sheetViews>
    <sheetView topLeftCell="A5" workbookViewId="0">
      <selection activeCell="J18" sqref="J18"/>
    </sheetView>
  </sheetViews>
  <sheetFormatPr defaultRowHeight="15" x14ac:dyDescent="0.25"/>
  <cols>
    <col min="3" max="3" width="13.42578125" customWidth="1"/>
    <col min="5" max="5" width="10" customWidth="1"/>
    <col min="8" max="8" width="10" customWidth="1"/>
  </cols>
  <sheetData>
    <row r="1" spans="1:8" ht="59.25" thickBot="1" x14ac:dyDescent="0.9">
      <c r="A1" s="13" t="s">
        <v>121</v>
      </c>
    </row>
    <row r="2" spans="1:8" ht="18" thickBot="1" x14ac:dyDescent="0.3">
      <c r="C2" s="9" t="s">
        <v>12</v>
      </c>
      <c r="D2" s="10"/>
      <c r="E2" s="75" t="s">
        <v>60</v>
      </c>
    </row>
    <row r="4" spans="1:8" x14ac:dyDescent="0.25">
      <c r="C4" s="8" t="s">
        <v>14</v>
      </c>
      <c r="E4" s="58">
        <v>83008</v>
      </c>
    </row>
    <row r="5" spans="1:8" ht="17.25" x14ac:dyDescent="0.25">
      <c r="C5" s="8" t="s">
        <v>75</v>
      </c>
      <c r="E5" s="59" t="s">
        <v>55</v>
      </c>
      <c r="G5" s="8" t="s">
        <v>36</v>
      </c>
      <c r="H5" s="25">
        <f>SUM(E4:E24)/14</f>
        <v>121251.35714285714</v>
      </c>
    </row>
    <row r="6" spans="1:8" x14ac:dyDescent="0.25">
      <c r="C6" s="8" t="s">
        <v>16</v>
      </c>
      <c r="E6" s="58">
        <v>119784</v>
      </c>
      <c r="G6" s="8" t="s">
        <v>35</v>
      </c>
      <c r="H6" s="26">
        <v>173424</v>
      </c>
    </row>
    <row r="7" spans="1:8" x14ac:dyDescent="0.25">
      <c r="C7" s="8" t="s">
        <v>17</v>
      </c>
      <c r="E7" s="58">
        <v>118082</v>
      </c>
      <c r="G7" s="8" t="s">
        <v>37</v>
      </c>
      <c r="H7" s="26">
        <v>83008</v>
      </c>
    </row>
    <row r="8" spans="1:8" x14ac:dyDescent="0.25">
      <c r="C8" s="8" t="s">
        <v>18</v>
      </c>
      <c r="E8" s="58">
        <v>115236</v>
      </c>
    </row>
    <row r="9" spans="1:8" x14ac:dyDescent="0.25">
      <c r="C9" s="8" t="s">
        <v>19</v>
      </c>
      <c r="E9" s="58">
        <v>86250</v>
      </c>
    </row>
    <row r="10" spans="1:8" x14ac:dyDescent="0.25">
      <c r="C10" s="8" t="s">
        <v>20</v>
      </c>
      <c r="E10" s="59" t="s">
        <v>88</v>
      </c>
    </row>
    <row r="11" spans="1:8" x14ac:dyDescent="0.25">
      <c r="C11" s="8" t="s">
        <v>21</v>
      </c>
      <c r="E11" s="58">
        <v>109766</v>
      </c>
    </row>
    <row r="12" spans="1:8" x14ac:dyDescent="0.25">
      <c r="C12" s="8" t="s">
        <v>22</v>
      </c>
      <c r="E12" s="59" t="s">
        <v>88</v>
      </c>
    </row>
    <row r="13" spans="1:8" x14ac:dyDescent="0.25">
      <c r="C13" s="8" t="s">
        <v>23</v>
      </c>
      <c r="E13" s="58">
        <v>138789</v>
      </c>
    </row>
    <row r="14" spans="1:8" x14ac:dyDescent="0.25">
      <c r="C14" s="8" t="s">
        <v>24</v>
      </c>
      <c r="E14" s="58">
        <v>132808</v>
      </c>
    </row>
    <row r="15" spans="1:8" x14ac:dyDescent="0.25">
      <c r="C15" s="8" t="s">
        <v>25</v>
      </c>
      <c r="E15" s="59" t="s">
        <v>88</v>
      </c>
    </row>
    <row r="16" spans="1:8" ht="17.25" x14ac:dyDescent="0.25">
      <c r="C16" s="8" t="s">
        <v>73</v>
      </c>
      <c r="E16" s="58">
        <v>135686</v>
      </c>
    </row>
    <row r="17" spans="3:10" x14ac:dyDescent="0.25">
      <c r="C17" s="8" t="s">
        <v>27</v>
      </c>
      <c r="E17" s="58">
        <v>104251</v>
      </c>
      <c r="J17" t="s">
        <v>149</v>
      </c>
    </row>
    <row r="18" spans="3:10" x14ac:dyDescent="0.25">
      <c r="C18" s="8" t="s">
        <v>28</v>
      </c>
      <c r="E18" s="66">
        <v>173424</v>
      </c>
    </row>
    <row r="19" spans="3:10" x14ac:dyDescent="0.25">
      <c r="C19" s="8" t="s">
        <v>29</v>
      </c>
      <c r="E19" s="59" t="s">
        <v>88</v>
      </c>
    </row>
    <row r="20" spans="3:10" x14ac:dyDescent="0.25">
      <c r="C20" s="8" t="s">
        <v>30</v>
      </c>
      <c r="E20" s="59" t="s">
        <v>88</v>
      </c>
    </row>
    <row r="21" spans="3:10" x14ac:dyDescent="0.25">
      <c r="C21" s="8" t="s">
        <v>31</v>
      </c>
      <c r="E21" s="58">
        <v>164766</v>
      </c>
    </row>
    <row r="22" spans="3:10" x14ac:dyDescent="0.25">
      <c r="C22" s="8" t="s">
        <v>32</v>
      </c>
      <c r="E22" s="58">
        <v>111980</v>
      </c>
    </row>
    <row r="23" spans="3:10" x14ac:dyDescent="0.25">
      <c r="C23" s="8" t="s">
        <v>33</v>
      </c>
      <c r="E23" s="59" t="s">
        <v>88</v>
      </c>
    </row>
    <row r="24" spans="3:10" x14ac:dyDescent="0.25">
      <c r="C24" s="8" t="s">
        <v>34</v>
      </c>
      <c r="E24" s="58">
        <v>103689</v>
      </c>
    </row>
    <row r="25" spans="3:10" x14ac:dyDescent="0.25">
      <c r="E25" s="57"/>
    </row>
    <row r="26" spans="3:10" x14ac:dyDescent="0.25">
      <c r="E26" s="57"/>
    </row>
  </sheetData>
  <phoneticPr fontId="0" type="noConversion"/>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063D-D0AB-4A71-BCCC-FB2EB096A054}">
  <dimension ref="A1:L26"/>
  <sheetViews>
    <sheetView topLeftCell="A19" workbookViewId="0">
      <selection activeCell="M26" sqref="M26"/>
    </sheetView>
  </sheetViews>
  <sheetFormatPr defaultRowHeight="15" x14ac:dyDescent="0.25"/>
  <cols>
    <col min="3" max="3" width="13.42578125" customWidth="1"/>
    <col min="5" max="5" width="10" customWidth="1"/>
    <col min="8" max="8" width="10" customWidth="1"/>
    <col min="9" max="9" width="11.5703125" hidden="1" customWidth="1"/>
  </cols>
  <sheetData>
    <row r="1" spans="1:12" ht="59.25" thickBot="1" x14ac:dyDescent="0.9">
      <c r="A1" s="13" t="s">
        <v>46</v>
      </c>
    </row>
    <row r="2" spans="1:12" ht="18" thickBot="1" x14ac:dyDescent="0.3">
      <c r="C2" s="9" t="s">
        <v>12</v>
      </c>
      <c r="D2" s="10"/>
      <c r="E2" s="75" t="s">
        <v>60</v>
      </c>
    </row>
    <row r="4" spans="1:12" x14ac:dyDescent="0.25">
      <c r="C4" s="8" t="s">
        <v>14</v>
      </c>
      <c r="E4" s="58">
        <v>98931</v>
      </c>
    </row>
    <row r="5" spans="1:12" x14ac:dyDescent="0.25">
      <c r="C5" s="8" t="s">
        <v>15</v>
      </c>
      <c r="E5" s="58">
        <v>147836</v>
      </c>
      <c r="G5" s="8" t="s">
        <v>36</v>
      </c>
      <c r="H5" s="25">
        <f>SUM(E4:E24)/20</f>
        <v>145236.75</v>
      </c>
      <c r="I5" s="34">
        <f>SUM(E4:E21)-15000</f>
        <v>2545819</v>
      </c>
    </row>
    <row r="6" spans="1:12" x14ac:dyDescent="0.25">
      <c r="C6" s="8" t="s">
        <v>16</v>
      </c>
      <c r="E6" s="58">
        <v>147906</v>
      </c>
      <c r="G6" s="8" t="s">
        <v>35</v>
      </c>
      <c r="H6" s="26">
        <v>211979</v>
      </c>
    </row>
    <row r="7" spans="1:12" x14ac:dyDescent="0.25">
      <c r="C7" s="8" t="s">
        <v>17</v>
      </c>
      <c r="E7" s="66">
        <v>149384</v>
      </c>
      <c r="G7" s="8" t="s">
        <v>37</v>
      </c>
      <c r="H7" s="26">
        <f>E4</f>
        <v>98931</v>
      </c>
    </row>
    <row r="8" spans="1:12" x14ac:dyDescent="0.25">
      <c r="C8" s="8" t="s">
        <v>18</v>
      </c>
      <c r="E8" s="58">
        <v>140124</v>
      </c>
    </row>
    <row r="9" spans="1:12" x14ac:dyDescent="0.25">
      <c r="C9" s="8" t="s">
        <v>19</v>
      </c>
      <c r="E9" s="58">
        <v>131268</v>
      </c>
    </row>
    <row r="10" spans="1:12" x14ac:dyDescent="0.25">
      <c r="C10" s="8" t="s">
        <v>20</v>
      </c>
      <c r="E10" s="58">
        <v>138136</v>
      </c>
    </row>
    <row r="11" spans="1:12" x14ac:dyDescent="0.25">
      <c r="C11" s="8" t="s">
        <v>21</v>
      </c>
      <c r="E11" s="58">
        <v>121550</v>
      </c>
    </row>
    <row r="12" spans="1:12" x14ac:dyDescent="0.25">
      <c r="C12" s="8" t="s">
        <v>22</v>
      </c>
      <c r="E12" s="66">
        <v>192928</v>
      </c>
    </row>
    <row r="13" spans="1:12" x14ac:dyDescent="0.25">
      <c r="C13" s="8" t="s">
        <v>23</v>
      </c>
      <c r="E13" s="58">
        <v>136808</v>
      </c>
    </row>
    <row r="14" spans="1:12" x14ac:dyDescent="0.25">
      <c r="C14" s="8" t="s">
        <v>24</v>
      </c>
      <c r="E14" s="58">
        <v>120436</v>
      </c>
    </row>
    <row r="15" spans="1:12" x14ac:dyDescent="0.25">
      <c r="C15" s="8" t="s">
        <v>25</v>
      </c>
      <c r="E15" s="66">
        <v>169642</v>
      </c>
    </row>
    <row r="16" spans="1:12" x14ac:dyDescent="0.25">
      <c r="C16" s="8" t="s">
        <v>26</v>
      </c>
      <c r="E16" s="58">
        <v>132656</v>
      </c>
      <c r="L16" t="s">
        <v>149</v>
      </c>
    </row>
    <row r="17" spans="3:5" x14ac:dyDescent="0.25">
      <c r="C17" s="8" t="s">
        <v>27</v>
      </c>
      <c r="E17" s="58">
        <v>169599</v>
      </c>
    </row>
    <row r="18" spans="3:5" x14ac:dyDescent="0.25">
      <c r="C18" s="8" t="s">
        <v>28</v>
      </c>
      <c r="E18" s="66">
        <v>211979</v>
      </c>
    </row>
    <row r="19" spans="3:5" x14ac:dyDescent="0.25">
      <c r="C19" s="8" t="s">
        <v>29</v>
      </c>
      <c r="E19" s="58">
        <v>170128</v>
      </c>
    </row>
    <row r="20" spans="3:5" x14ac:dyDescent="0.25">
      <c r="C20" s="8" t="s">
        <v>30</v>
      </c>
      <c r="E20" s="64" t="s">
        <v>55</v>
      </c>
    </row>
    <row r="21" spans="3:5" x14ac:dyDescent="0.25">
      <c r="C21" s="8" t="s">
        <v>31</v>
      </c>
      <c r="E21" s="58">
        <v>181508</v>
      </c>
    </row>
    <row r="22" spans="3:5" x14ac:dyDescent="0.25">
      <c r="C22" s="8" t="s">
        <v>32</v>
      </c>
      <c r="E22" s="66">
        <v>113156</v>
      </c>
    </row>
    <row r="23" spans="3:5" x14ac:dyDescent="0.25">
      <c r="C23" s="8" t="s">
        <v>33</v>
      </c>
      <c r="E23" s="66">
        <v>107290</v>
      </c>
    </row>
    <row r="24" spans="3:5" x14ac:dyDescent="0.25">
      <c r="C24" s="8" t="s">
        <v>34</v>
      </c>
      <c r="E24" s="66">
        <v>123470</v>
      </c>
    </row>
    <row r="25" spans="3:5" x14ac:dyDescent="0.25">
      <c r="E25" s="57"/>
    </row>
    <row r="26" spans="3:5" x14ac:dyDescent="0.25">
      <c r="E26" s="57"/>
    </row>
  </sheetData>
  <phoneticPr fontId="0" type="noConversion"/>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87F8-D37A-4BBD-8CBE-554A26CEEE21}">
  <dimension ref="A1:K25"/>
  <sheetViews>
    <sheetView topLeftCell="A6" workbookViewId="0">
      <selection activeCell="O28" sqref="O28"/>
    </sheetView>
  </sheetViews>
  <sheetFormatPr defaultRowHeight="15" x14ac:dyDescent="0.25"/>
  <cols>
    <col min="3" max="3" width="13.42578125" customWidth="1"/>
    <col min="5" max="5" width="10" customWidth="1"/>
    <col min="8" max="8" width="10" customWidth="1"/>
  </cols>
  <sheetData>
    <row r="1" spans="1:8" ht="59.25" thickBot="1" x14ac:dyDescent="0.9">
      <c r="A1" s="13" t="s">
        <v>123</v>
      </c>
    </row>
    <row r="2" spans="1:8" ht="18" thickBot="1" x14ac:dyDescent="0.3">
      <c r="C2" s="79" t="s">
        <v>12</v>
      </c>
      <c r="D2" s="10"/>
      <c r="E2" s="75" t="s">
        <v>60</v>
      </c>
    </row>
    <row r="3" spans="1:8" x14ac:dyDescent="0.25">
      <c r="C3" s="78"/>
    </row>
    <row r="4" spans="1:8" x14ac:dyDescent="0.25">
      <c r="C4" s="80" t="s">
        <v>14</v>
      </c>
      <c r="E4" s="58">
        <v>126291</v>
      </c>
    </row>
    <row r="5" spans="1:8" x14ac:dyDescent="0.25">
      <c r="C5" s="80" t="s">
        <v>15</v>
      </c>
      <c r="E5" s="58">
        <v>148586</v>
      </c>
      <c r="G5" s="8" t="s">
        <v>36</v>
      </c>
      <c r="H5" s="25">
        <f>SUM(E4:E24)/18</f>
        <v>132824.61111111112</v>
      </c>
    </row>
    <row r="6" spans="1:8" x14ac:dyDescent="0.25">
      <c r="C6" s="80" t="s">
        <v>16</v>
      </c>
      <c r="E6" s="58">
        <v>156776</v>
      </c>
      <c r="G6" s="8" t="s">
        <v>35</v>
      </c>
      <c r="H6" s="26">
        <v>170894</v>
      </c>
    </row>
    <row r="7" spans="1:8" x14ac:dyDescent="0.25">
      <c r="C7" s="80" t="s">
        <v>17</v>
      </c>
      <c r="E7" s="58">
        <v>129701</v>
      </c>
      <c r="G7" s="8" t="s">
        <v>37</v>
      </c>
      <c r="H7" s="26">
        <v>97415</v>
      </c>
    </row>
    <row r="8" spans="1:8" x14ac:dyDescent="0.25">
      <c r="C8" s="80" t="s">
        <v>18</v>
      </c>
      <c r="E8" s="58">
        <v>142848</v>
      </c>
    </row>
    <row r="9" spans="1:8" x14ac:dyDescent="0.25">
      <c r="C9" s="80" t="s">
        <v>19</v>
      </c>
      <c r="E9" s="58">
        <v>100110</v>
      </c>
    </row>
    <row r="10" spans="1:8" ht="17.25" x14ac:dyDescent="0.25">
      <c r="C10" s="80" t="s">
        <v>66</v>
      </c>
      <c r="E10" s="59" t="s">
        <v>55</v>
      </c>
    </row>
    <row r="11" spans="1:8" x14ac:dyDescent="0.25">
      <c r="C11" s="80" t="s">
        <v>21</v>
      </c>
      <c r="E11" s="58">
        <v>127686</v>
      </c>
    </row>
    <row r="12" spans="1:8" x14ac:dyDescent="0.25">
      <c r="C12" s="80" t="s">
        <v>22</v>
      </c>
      <c r="E12" s="66">
        <v>170894</v>
      </c>
    </row>
    <row r="13" spans="1:8" x14ac:dyDescent="0.25">
      <c r="C13" s="80" t="s">
        <v>23</v>
      </c>
      <c r="E13" s="58">
        <v>128873</v>
      </c>
    </row>
    <row r="14" spans="1:8" ht="17.25" x14ac:dyDescent="0.25">
      <c r="C14" s="80" t="s">
        <v>103</v>
      </c>
      <c r="E14" s="58">
        <v>112996</v>
      </c>
    </row>
    <row r="15" spans="1:8" x14ac:dyDescent="0.25">
      <c r="C15" s="80" t="s">
        <v>25</v>
      </c>
      <c r="E15" s="66">
        <v>137823</v>
      </c>
    </row>
    <row r="16" spans="1:8" ht="17.25" x14ac:dyDescent="0.25">
      <c r="C16" s="80" t="s">
        <v>90</v>
      </c>
      <c r="E16" s="59" t="s">
        <v>55</v>
      </c>
    </row>
    <row r="17" spans="3:11" x14ac:dyDescent="0.25">
      <c r="C17" s="80" t="s">
        <v>27</v>
      </c>
      <c r="E17" s="58">
        <v>164080</v>
      </c>
    </row>
    <row r="18" spans="3:11" x14ac:dyDescent="0.25">
      <c r="C18" s="80" t="s">
        <v>28</v>
      </c>
      <c r="E18" s="58">
        <v>136463</v>
      </c>
      <c r="K18" t="s">
        <v>149</v>
      </c>
    </row>
    <row r="19" spans="3:11" x14ac:dyDescent="0.25">
      <c r="C19" s="80" t="s">
        <v>29</v>
      </c>
      <c r="E19" s="58">
        <v>142762</v>
      </c>
    </row>
    <row r="20" spans="3:11" x14ac:dyDescent="0.25">
      <c r="C20" s="80" t="s">
        <v>30</v>
      </c>
      <c r="E20" s="66">
        <v>104038</v>
      </c>
    </row>
    <row r="21" spans="3:11" x14ac:dyDescent="0.25">
      <c r="C21" s="80" t="s">
        <v>31</v>
      </c>
      <c r="E21" s="58">
        <v>97415</v>
      </c>
    </row>
    <row r="22" spans="3:11" x14ac:dyDescent="0.25">
      <c r="C22" s="80" t="s">
        <v>32</v>
      </c>
      <c r="E22" s="58">
        <v>140368</v>
      </c>
    </row>
    <row r="23" spans="3:11" ht="17.25" x14ac:dyDescent="0.25">
      <c r="C23" s="80" t="s">
        <v>102</v>
      </c>
      <c r="E23" s="59" t="s">
        <v>55</v>
      </c>
    </row>
    <row r="24" spans="3:11" ht="17.25" x14ac:dyDescent="0.25">
      <c r="C24" s="80" t="s">
        <v>101</v>
      </c>
      <c r="E24" s="58">
        <v>123133</v>
      </c>
    </row>
    <row r="25" spans="3:11" x14ac:dyDescent="0.25">
      <c r="E25" s="57"/>
    </row>
  </sheetData>
  <phoneticPr fontId="0" type="noConversion"/>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5842A-E87A-4E1A-820B-0500C3CD6EE4}">
  <dimension ref="A1:K24"/>
  <sheetViews>
    <sheetView topLeftCell="A12" workbookViewId="0">
      <selection activeCell="O25" sqref="O25"/>
    </sheetView>
  </sheetViews>
  <sheetFormatPr defaultRowHeight="15" x14ac:dyDescent="0.25"/>
  <cols>
    <col min="3" max="3" width="13.42578125" customWidth="1"/>
    <col min="5" max="5" width="10" customWidth="1"/>
    <col min="8" max="8" width="10" customWidth="1"/>
  </cols>
  <sheetData>
    <row r="1" spans="1:8" ht="59.25" thickBot="1" x14ac:dyDescent="0.9">
      <c r="A1" s="13" t="s">
        <v>10</v>
      </c>
    </row>
    <row r="2" spans="1:8" ht="18" thickBot="1" x14ac:dyDescent="0.3">
      <c r="C2" s="79" t="s">
        <v>12</v>
      </c>
      <c r="D2" s="10"/>
      <c r="E2" s="75" t="s">
        <v>60</v>
      </c>
    </row>
    <row r="3" spans="1:8" x14ac:dyDescent="0.25">
      <c r="C3" s="78"/>
      <c r="E3" s="57"/>
    </row>
    <row r="4" spans="1:8" x14ac:dyDescent="0.25">
      <c r="C4" s="80" t="s">
        <v>14</v>
      </c>
      <c r="E4" s="58">
        <v>116364</v>
      </c>
    </row>
    <row r="5" spans="1:8" x14ac:dyDescent="0.25">
      <c r="C5" s="80" t="s">
        <v>15</v>
      </c>
      <c r="E5" s="58">
        <v>138242</v>
      </c>
      <c r="G5" s="8" t="s">
        <v>36</v>
      </c>
      <c r="H5" s="25">
        <f>SUM(E4:E24)/14</f>
        <v>135413.64285714287</v>
      </c>
    </row>
    <row r="6" spans="1:8" x14ac:dyDescent="0.25">
      <c r="C6" s="80" t="s">
        <v>16</v>
      </c>
      <c r="E6" s="58">
        <v>156776</v>
      </c>
      <c r="G6" s="8" t="s">
        <v>35</v>
      </c>
      <c r="H6" s="26">
        <v>180431</v>
      </c>
    </row>
    <row r="7" spans="1:8" x14ac:dyDescent="0.25">
      <c r="C7" s="80" t="s">
        <v>17</v>
      </c>
      <c r="E7" s="66">
        <v>154809</v>
      </c>
      <c r="G7" s="8" t="s">
        <v>37</v>
      </c>
      <c r="H7" s="26">
        <v>67500</v>
      </c>
    </row>
    <row r="8" spans="1:8" x14ac:dyDescent="0.25">
      <c r="C8" s="80" t="s">
        <v>18</v>
      </c>
      <c r="E8" s="58">
        <v>138504</v>
      </c>
    </row>
    <row r="9" spans="1:8" x14ac:dyDescent="0.25">
      <c r="C9" s="80" t="s">
        <v>19</v>
      </c>
      <c r="E9" s="58">
        <v>108138</v>
      </c>
    </row>
    <row r="10" spans="1:8" x14ac:dyDescent="0.25">
      <c r="C10" s="80" t="s">
        <v>20</v>
      </c>
      <c r="E10" s="58">
        <v>161453</v>
      </c>
    </row>
    <row r="11" spans="1:8" ht="17.25" x14ac:dyDescent="0.25">
      <c r="C11" s="80" t="s">
        <v>70</v>
      </c>
      <c r="E11" s="59" t="s">
        <v>55</v>
      </c>
    </row>
    <row r="12" spans="1:8" ht="17.25" x14ac:dyDescent="0.25">
      <c r="C12" s="80" t="s">
        <v>105</v>
      </c>
      <c r="E12" s="59" t="s">
        <v>55</v>
      </c>
    </row>
    <row r="13" spans="1:8" x14ac:dyDescent="0.25">
      <c r="C13" s="80" t="s">
        <v>23</v>
      </c>
      <c r="E13" s="58">
        <v>67500</v>
      </c>
    </row>
    <row r="14" spans="1:8" x14ac:dyDescent="0.25">
      <c r="C14" s="80" t="s">
        <v>24</v>
      </c>
      <c r="E14" s="58">
        <v>127476</v>
      </c>
    </row>
    <row r="15" spans="1:8" x14ac:dyDescent="0.25">
      <c r="C15" s="80" t="s">
        <v>25</v>
      </c>
      <c r="E15" s="66">
        <v>162660</v>
      </c>
    </row>
    <row r="16" spans="1:8" ht="17.25" x14ac:dyDescent="0.25">
      <c r="C16" s="80" t="s">
        <v>90</v>
      </c>
      <c r="E16" s="59" t="s">
        <v>55</v>
      </c>
    </row>
    <row r="17" spans="3:11" x14ac:dyDescent="0.25">
      <c r="C17" s="80" t="s">
        <v>27</v>
      </c>
      <c r="E17" s="58">
        <v>180431</v>
      </c>
      <c r="K17" t="s">
        <v>149</v>
      </c>
    </row>
    <row r="18" spans="3:11" ht="17.25" x14ac:dyDescent="0.25">
      <c r="C18" s="80" t="s">
        <v>57</v>
      </c>
      <c r="E18" s="59" t="s">
        <v>55</v>
      </c>
    </row>
    <row r="19" spans="3:11" ht="17.25" x14ac:dyDescent="0.25">
      <c r="C19" s="80" t="s">
        <v>106</v>
      </c>
      <c r="E19" s="59" t="s">
        <v>55</v>
      </c>
    </row>
    <row r="20" spans="3:11" ht="17.25" x14ac:dyDescent="0.25">
      <c r="C20" s="80" t="s">
        <v>84</v>
      </c>
      <c r="E20" s="59" t="s">
        <v>55</v>
      </c>
    </row>
    <row r="21" spans="3:11" x14ac:dyDescent="0.25">
      <c r="C21" s="80" t="s">
        <v>31</v>
      </c>
      <c r="E21" s="58">
        <v>135342</v>
      </c>
    </row>
    <row r="22" spans="3:11" x14ac:dyDescent="0.25">
      <c r="C22" s="80" t="s">
        <v>32</v>
      </c>
      <c r="E22" s="58">
        <v>128260</v>
      </c>
    </row>
    <row r="23" spans="3:11" x14ac:dyDescent="0.25">
      <c r="C23" s="80" t="s">
        <v>33</v>
      </c>
      <c r="E23" s="58">
        <v>119836</v>
      </c>
    </row>
    <row r="24" spans="3:11" ht="17.25" x14ac:dyDescent="0.25">
      <c r="C24" s="80" t="s">
        <v>71</v>
      </c>
      <c r="E24" s="59" t="s">
        <v>55</v>
      </c>
    </row>
  </sheetData>
  <phoneticPr fontId="0" type="noConversion"/>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040F-7FAF-4663-9C7C-877546D38F1F}">
  <dimension ref="A1:K24"/>
  <sheetViews>
    <sheetView topLeftCell="A12" workbookViewId="0">
      <selection activeCell="O34" sqref="O34"/>
    </sheetView>
  </sheetViews>
  <sheetFormatPr defaultRowHeight="15" x14ac:dyDescent="0.25"/>
  <cols>
    <col min="5" max="5" width="10" customWidth="1"/>
    <col min="8" max="8" width="10" customWidth="1"/>
  </cols>
  <sheetData>
    <row r="1" spans="1:8" ht="57.75" thickBot="1" x14ac:dyDescent="0.9">
      <c r="A1" s="15" t="s">
        <v>125</v>
      </c>
    </row>
    <row r="2" spans="1:8" ht="18" thickBot="1" x14ac:dyDescent="0.3">
      <c r="C2" s="9" t="s">
        <v>12</v>
      </c>
      <c r="D2" s="10"/>
      <c r="E2" s="75" t="s">
        <v>60</v>
      </c>
    </row>
    <row r="3" spans="1:8" x14ac:dyDescent="0.25">
      <c r="E3" s="57"/>
    </row>
    <row r="4" spans="1:8" x14ac:dyDescent="0.25">
      <c r="C4" s="8" t="s">
        <v>14</v>
      </c>
      <c r="E4" s="76">
        <v>137700</v>
      </c>
    </row>
    <row r="5" spans="1:8" x14ac:dyDescent="0.25">
      <c r="C5" s="8" t="s">
        <v>15</v>
      </c>
      <c r="E5" s="66">
        <v>157500</v>
      </c>
      <c r="G5" s="8" t="s">
        <v>36</v>
      </c>
      <c r="H5" s="25">
        <f>SUM(E4:E24)/14</f>
        <v>161406.57142857142</v>
      </c>
    </row>
    <row r="6" spans="1:8" ht="17.25" x14ac:dyDescent="0.25">
      <c r="C6" s="8" t="s">
        <v>56</v>
      </c>
      <c r="E6" s="66">
        <v>209633</v>
      </c>
      <c r="G6" s="8" t="s">
        <v>35</v>
      </c>
      <c r="H6" s="33">
        <v>223081</v>
      </c>
    </row>
    <row r="7" spans="1:8" x14ac:dyDescent="0.25">
      <c r="C7" s="8" t="s">
        <v>17</v>
      </c>
      <c r="E7" s="76">
        <v>146754</v>
      </c>
      <c r="G7" s="8" t="s">
        <v>37</v>
      </c>
      <c r="H7" s="33">
        <v>60480</v>
      </c>
    </row>
    <row r="8" spans="1:8" x14ac:dyDescent="0.25">
      <c r="C8" s="8" t="s">
        <v>18</v>
      </c>
      <c r="E8" s="59" t="s">
        <v>88</v>
      </c>
    </row>
    <row r="9" spans="1:8" x14ac:dyDescent="0.25">
      <c r="C9" s="8" t="s">
        <v>19</v>
      </c>
      <c r="E9" s="66">
        <v>163948</v>
      </c>
    </row>
    <row r="10" spans="1:8" x14ac:dyDescent="0.25">
      <c r="C10" s="8" t="s">
        <v>20</v>
      </c>
      <c r="E10" s="76">
        <v>114800</v>
      </c>
    </row>
    <row r="11" spans="1:8" x14ac:dyDescent="0.25">
      <c r="C11" s="8" t="s">
        <v>21</v>
      </c>
      <c r="E11" s="76">
        <v>195534</v>
      </c>
    </row>
    <row r="12" spans="1:8" x14ac:dyDescent="0.25">
      <c r="C12" s="8" t="s">
        <v>22</v>
      </c>
      <c r="E12" s="76">
        <v>222278</v>
      </c>
    </row>
    <row r="13" spans="1:8" x14ac:dyDescent="0.25">
      <c r="C13" s="8" t="s">
        <v>23</v>
      </c>
      <c r="E13" s="59" t="s">
        <v>88</v>
      </c>
    </row>
    <row r="14" spans="1:8" x14ac:dyDescent="0.25">
      <c r="C14" s="8" t="s">
        <v>24</v>
      </c>
      <c r="E14" s="76">
        <v>70000</v>
      </c>
    </row>
    <row r="15" spans="1:8" x14ac:dyDescent="0.25">
      <c r="C15" s="8" t="s">
        <v>25</v>
      </c>
      <c r="E15" s="77">
        <v>223081</v>
      </c>
    </row>
    <row r="16" spans="1:8" ht="17.25" x14ac:dyDescent="0.25">
      <c r="C16" s="8" t="s">
        <v>73</v>
      </c>
      <c r="E16" s="59" t="s">
        <v>55</v>
      </c>
    </row>
    <row r="17" spans="3:11" ht="17.25" x14ac:dyDescent="0.25">
      <c r="C17" s="8" t="s">
        <v>80</v>
      </c>
      <c r="E17" s="66">
        <v>199483</v>
      </c>
      <c r="K17" t="s">
        <v>149</v>
      </c>
    </row>
    <row r="18" spans="3:11" x14ac:dyDescent="0.25">
      <c r="C18" s="8" t="s">
        <v>28</v>
      </c>
      <c r="E18" s="59" t="s">
        <v>88</v>
      </c>
    </row>
    <row r="19" spans="3:11" x14ac:dyDescent="0.25">
      <c r="C19" s="8" t="s">
        <v>29</v>
      </c>
      <c r="E19" s="76">
        <v>179877</v>
      </c>
    </row>
    <row r="20" spans="3:11" x14ac:dyDescent="0.25">
      <c r="C20" s="8" t="s">
        <v>30</v>
      </c>
      <c r="E20" s="66">
        <v>60480</v>
      </c>
    </row>
    <row r="21" spans="3:11" ht="17.25" x14ac:dyDescent="0.25">
      <c r="C21" s="8" t="s">
        <v>107</v>
      </c>
      <c r="E21" s="59" t="s">
        <v>55</v>
      </c>
    </row>
    <row r="22" spans="3:11" x14ac:dyDescent="0.25">
      <c r="C22" s="8" t="s">
        <v>32</v>
      </c>
      <c r="E22" s="59" t="s">
        <v>88</v>
      </c>
    </row>
    <row r="23" spans="3:11" ht="17.25" x14ac:dyDescent="0.25">
      <c r="C23" s="8" t="s">
        <v>108</v>
      </c>
      <c r="E23" s="76">
        <v>178624</v>
      </c>
    </row>
    <row r="24" spans="3:11" x14ac:dyDescent="0.25">
      <c r="C24" s="8" t="s">
        <v>34</v>
      </c>
      <c r="E24" s="59" t="s">
        <v>88</v>
      </c>
    </row>
  </sheetData>
  <phoneticPr fontId="0" type="noConversion"/>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7005D-5288-4AAB-9762-40A02E9C36E2}">
  <dimension ref="A1:K25"/>
  <sheetViews>
    <sheetView workbookViewId="0">
      <selection activeCell="E2" sqref="E2"/>
    </sheetView>
  </sheetViews>
  <sheetFormatPr defaultRowHeight="15" x14ac:dyDescent="0.25"/>
  <cols>
    <col min="3" max="3" width="13.42578125" customWidth="1"/>
    <col min="5" max="5" width="10" customWidth="1"/>
    <col min="8" max="8" width="10" customWidth="1"/>
  </cols>
  <sheetData>
    <row r="1" spans="1:8" ht="59.25" thickBot="1" x14ac:dyDescent="0.9">
      <c r="A1" s="13" t="s">
        <v>126</v>
      </c>
    </row>
    <row r="2" spans="1:8" ht="18" thickBot="1" x14ac:dyDescent="0.3">
      <c r="C2" s="9" t="s">
        <v>12</v>
      </c>
      <c r="D2" s="10"/>
      <c r="E2" s="75" t="s">
        <v>60</v>
      </c>
    </row>
    <row r="4" spans="1:8" x14ac:dyDescent="0.25">
      <c r="C4" s="8" t="s">
        <v>14</v>
      </c>
      <c r="E4" s="58">
        <v>154725</v>
      </c>
    </row>
    <row r="5" spans="1:8" x14ac:dyDescent="0.25">
      <c r="C5" s="8" t="s">
        <v>15</v>
      </c>
      <c r="E5" s="66">
        <v>217292</v>
      </c>
      <c r="G5" s="8" t="s">
        <v>36</v>
      </c>
      <c r="H5" s="25">
        <f>SUM(E4:E24)/9</f>
        <v>174524.11111111112</v>
      </c>
    </row>
    <row r="6" spans="1:8" x14ac:dyDescent="0.25">
      <c r="C6" s="8" t="s">
        <v>16</v>
      </c>
      <c r="E6" s="58">
        <v>152781</v>
      </c>
      <c r="G6" s="8" t="s">
        <v>35</v>
      </c>
      <c r="H6" s="26">
        <v>217292</v>
      </c>
    </row>
    <row r="7" spans="1:8" ht="17.25" x14ac:dyDescent="0.25">
      <c r="C7" s="8" t="s">
        <v>91</v>
      </c>
      <c r="E7" s="59" t="s">
        <v>55</v>
      </c>
      <c r="G7" s="8" t="s">
        <v>37</v>
      </c>
      <c r="H7" s="26">
        <v>152781</v>
      </c>
    </row>
    <row r="8" spans="1:8" ht="17.25" x14ac:dyDescent="0.25">
      <c r="C8" s="8" t="s">
        <v>78</v>
      </c>
      <c r="E8" s="59" t="s">
        <v>55</v>
      </c>
    </row>
    <row r="9" spans="1:8" x14ac:dyDescent="0.25">
      <c r="C9" s="8" t="s">
        <v>19</v>
      </c>
      <c r="E9" s="59" t="s">
        <v>93</v>
      </c>
    </row>
    <row r="10" spans="1:8" ht="17.25" x14ac:dyDescent="0.25">
      <c r="C10" s="8" t="s">
        <v>66</v>
      </c>
      <c r="E10" s="59" t="s">
        <v>55</v>
      </c>
    </row>
    <row r="11" spans="1:8" x14ac:dyDescent="0.25">
      <c r="C11" s="8" t="s">
        <v>21</v>
      </c>
      <c r="E11" s="58">
        <v>155360</v>
      </c>
    </row>
    <row r="12" spans="1:8" ht="17.25" x14ac:dyDescent="0.25">
      <c r="C12" s="8" t="s">
        <v>69</v>
      </c>
      <c r="E12" s="59" t="s">
        <v>55</v>
      </c>
    </row>
    <row r="13" spans="1:8" ht="17.25" x14ac:dyDescent="0.25">
      <c r="C13" s="8" t="s">
        <v>67</v>
      </c>
      <c r="E13" s="59" t="s">
        <v>55</v>
      </c>
    </row>
    <row r="14" spans="1:8" ht="17.25" x14ac:dyDescent="0.25">
      <c r="C14" s="8" t="s">
        <v>68</v>
      </c>
      <c r="E14" s="59" t="s">
        <v>55</v>
      </c>
    </row>
    <row r="15" spans="1:8" x14ac:dyDescent="0.25">
      <c r="C15" s="8" t="s">
        <v>25</v>
      </c>
      <c r="E15" s="66">
        <v>164092</v>
      </c>
    </row>
    <row r="16" spans="1:8" x14ac:dyDescent="0.25">
      <c r="C16" s="8" t="s">
        <v>26</v>
      </c>
      <c r="E16" s="58">
        <v>187570</v>
      </c>
    </row>
    <row r="17" spans="3:11" x14ac:dyDescent="0.25">
      <c r="C17" s="8" t="s">
        <v>27</v>
      </c>
      <c r="E17" s="66">
        <v>175836</v>
      </c>
      <c r="K17" t="s">
        <v>149</v>
      </c>
    </row>
    <row r="18" spans="3:11" x14ac:dyDescent="0.25">
      <c r="C18" s="8" t="s">
        <v>28</v>
      </c>
      <c r="E18" s="58">
        <v>199581</v>
      </c>
    </row>
    <row r="19" spans="3:11" ht="17.25" x14ac:dyDescent="0.25">
      <c r="C19" s="8" t="s">
        <v>94</v>
      </c>
      <c r="E19" s="59" t="s">
        <v>55</v>
      </c>
    </row>
    <row r="20" spans="3:11" ht="17.25" x14ac:dyDescent="0.25">
      <c r="C20" s="8" t="s">
        <v>58</v>
      </c>
      <c r="E20" s="64" t="s">
        <v>55</v>
      </c>
    </row>
    <row r="21" spans="3:11" ht="17.25" x14ac:dyDescent="0.25">
      <c r="C21" s="8" t="s">
        <v>95</v>
      </c>
      <c r="E21" s="59" t="s">
        <v>55</v>
      </c>
    </row>
    <row r="22" spans="3:11" ht="17.25" x14ac:dyDescent="0.25">
      <c r="C22" s="8" t="s">
        <v>59</v>
      </c>
      <c r="E22" s="59" t="s">
        <v>55</v>
      </c>
    </row>
    <row r="23" spans="3:11" x14ac:dyDescent="0.25">
      <c r="C23" s="8" t="s">
        <v>33</v>
      </c>
      <c r="E23" s="58">
        <v>163480</v>
      </c>
    </row>
    <row r="24" spans="3:11" ht="17.25" x14ac:dyDescent="0.25">
      <c r="C24" s="8" t="s">
        <v>71</v>
      </c>
      <c r="E24" s="59" t="s">
        <v>55</v>
      </c>
    </row>
    <row r="25" spans="3:11" x14ac:dyDescent="0.25">
      <c r="E25" s="57"/>
    </row>
  </sheetData>
  <phoneticPr fontId="0" type="noConversion"/>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6F3F-9B6A-412C-B2C8-16BB376E6E8D}">
  <dimension ref="A1:J24"/>
  <sheetViews>
    <sheetView topLeftCell="A9" workbookViewId="0">
      <selection activeCell="M30" sqref="M30"/>
    </sheetView>
  </sheetViews>
  <sheetFormatPr defaultRowHeight="15" x14ac:dyDescent="0.25"/>
  <cols>
    <col min="3" max="3" width="13.42578125" customWidth="1"/>
    <col min="5" max="5" width="10" customWidth="1"/>
    <col min="8" max="8" width="10" customWidth="1"/>
  </cols>
  <sheetData>
    <row r="1" spans="1:10" ht="59.25" thickBot="1" x14ac:dyDescent="0.9">
      <c r="A1" s="13" t="s">
        <v>127</v>
      </c>
    </row>
    <row r="2" spans="1:10" ht="18" thickBot="1" x14ac:dyDescent="0.3">
      <c r="C2" s="9" t="s">
        <v>12</v>
      </c>
      <c r="D2" s="10"/>
      <c r="E2" s="75" t="s">
        <v>60</v>
      </c>
    </row>
    <row r="3" spans="1:10" x14ac:dyDescent="0.25">
      <c r="E3" s="57"/>
    </row>
    <row r="4" spans="1:10" x14ac:dyDescent="0.25">
      <c r="C4" s="8" t="s">
        <v>14</v>
      </c>
      <c r="E4" s="58">
        <v>114234</v>
      </c>
    </row>
    <row r="5" spans="1:10" x14ac:dyDescent="0.25">
      <c r="C5" s="8" t="s">
        <v>15</v>
      </c>
      <c r="E5" s="66">
        <v>209312</v>
      </c>
      <c r="G5" s="8" t="s">
        <v>36</v>
      </c>
      <c r="H5" s="25">
        <f>SUM(E4:E24)/13</f>
        <v>123444.46153846153</v>
      </c>
    </row>
    <row r="6" spans="1:10" ht="17.25" x14ac:dyDescent="0.25">
      <c r="C6" s="8" t="s">
        <v>56</v>
      </c>
      <c r="E6" s="59" t="s">
        <v>55</v>
      </c>
      <c r="G6" s="8" t="s">
        <v>35</v>
      </c>
      <c r="H6" s="26">
        <v>209312</v>
      </c>
    </row>
    <row r="7" spans="1:10" x14ac:dyDescent="0.25">
      <c r="C7" s="8" t="s">
        <v>17</v>
      </c>
      <c r="E7" s="66">
        <v>115593</v>
      </c>
      <c r="G7" s="8" t="s">
        <v>37</v>
      </c>
      <c r="H7" s="26">
        <v>59883</v>
      </c>
    </row>
    <row r="8" spans="1:10" x14ac:dyDescent="0.25">
      <c r="C8" s="8" t="s">
        <v>18</v>
      </c>
      <c r="E8" s="58">
        <v>123168</v>
      </c>
    </row>
    <row r="9" spans="1:10" x14ac:dyDescent="0.25">
      <c r="C9" s="8" t="s">
        <v>19</v>
      </c>
      <c r="E9" s="58">
        <v>87976</v>
      </c>
    </row>
    <row r="10" spans="1:10" ht="17.25" x14ac:dyDescent="0.25">
      <c r="C10" s="8" t="s">
        <v>76</v>
      </c>
      <c r="E10" s="59" t="s">
        <v>55</v>
      </c>
    </row>
    <row r="11" spans="1:10" x14ac:dyDescent="0.25">
      <c r="C11" s="8" t="s">
        <v>21</v>
      </c>
      <c r="E11" s="58">
        <v>119034</v>
      </c>
    </row>
    <row r="12" spans="1:10" x14ac:dyDescent="0.25">
      <c r="C12" s="8" t="s">
        <v>22</v>
      </c>
      <c r="E12" s="58">
        <v>131800</v>
      </c>
    </row>
    <row r="13" spans="1:10" x14ac:dyDescent="0.25">
      <c r="C13" s="8" t="s">
        <v>23</v>
      </c>
      <c r="E13" s="58">
        <v>128706</v>
      </c>
    </row>
    <row r="14" spans="1:10" ht="17.25" x14ac:dyDescent="0.25">
      <c r="C14" s="8" t="s">
        <v>68</v>
      </c>
      <c r="E14" s="59" t="s">
        <v>55</v>
      </c>
    </row>
    <row r="15" spans="1:10" x14ac:dyDescent="0.25">
      <c r="C15" s="8" t="s">
        <v>25</v>
      </c>
      <c r="E15" s="60">
        <v>59883</v>
      </c>
    </row>
    <row r="16" spans="1:10" x14ac:dyDescent="0.25">
      <c r="C16" s="8" t="s">
        <v>26</v>
      </c>
      <c r="E16" s="58">
        <v>122318</v>
      </c>
      <c r="J16" t="s">
        <v>149</v>
      </c>
    </row>
    <row r="17" spans="3:5" x14ac:dyDescent="0.25">
      <c r="C17" s="8" t="s">
        <v>27</v>
      </c>
      <c r="E17" s="58">
        <v>185188</v>
      </c>
    </row>
    <row r="18" spans="3:5" ht="17.25" x14ac:dyDescent="0.25">
      <c r="C18" s="8" t="s">
        <v>83</v>
      </c>
      <c r="E18" s="59" t="s">
        <v>55</v>
      </c>
    </row>
    <row r="19" spans="3:5" ht="17.25" x14ac:dyDescent="0.25">
      <c r="C19" s="8" t="s">
        <v>106</v>
      </c>
      <c r="E19" s="59" t="s">
        <v>55</v>
      </c>
    </row>
    <row r="20" spans="3:5" x14ac:dyDescent="0.25">
      <c r="C20" s="8" t="s">
        <v>30</v>
      </c>
      <c r="E20" s="64">
        <v>94244</v>
      </c>
    </row>
    <row r="21" spans="3:5" x14ac:dyDescent="0.25">
      <c r="C21" s="8" t="s">
        <v>31</v>
      </c>
      <c r="E21" s="58">
        <v>113322</v>
      </c>
    </row>
    <row r="22" spans="3:5" ht="17.25" x14ac:dyDescent="0.25">
      <c r="C22" s="8" t="s">
        <v>86</v>
      </c>
      <c r="E22" s="59" t="s">
        <v>55</v>
      </c>
    </row>
    <row r="23" spans="3:5" ht="17.25" x14ac:dyDescent="0.25">
      <c r="C23" s="8" t="s">
        <v>102</v>
      </c>
      <c r="E23" s="59" t="s">
        <v>55</v>
      </c>
    </row>
    <row r="24" spans="3:5" ht="17.25" x14ac:dyDescent="0.25">
      <c r="C24" s="8" t="s">
        <v>71</v>
      </c>
      <c r="E24" s="59" t="s">
        <v>55</v>
      </c>
    </row>
  </sheetData>
  <phoneticPr fontId="0" type="noConversion"/>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AECFE-5C5F-41D3-9D9B-C8EC683C6477}">
  <dimension ref="A1:K26"/>
  <sheetViews>
    <sheetView topLeftCell="A10" workbookViewId="0">
      <selection activeCell="K19" sqref="K19"/>
    </sheetView>
  </sheetViews>
  <sheetFormatPr defaultRowHeight="15" x14ac:dyDescent="0.25"/>
  <cols>
    <col min="3" max="3" width="13.42578125" customWidth="1"/>
    <col min="5" max="5" width="10" customWidth="1"/>
    <col min="8" max="8" width="10" customWidth="1"/>
  </cols>
  <sheetData>
    <row r="1" spans="1:8" ht="59.25" thickBot="1" x14ac:dyDescent="0.9">
      <c r="A1" s="13" t="s">
        <v>128</v>
      </c>
    </row>
    <row r="2" spans="1:8" ht="18" thickBot="1" x14ac:dyDescent="0.3">
      <c r="C2" s="9" t="s">
        <v>12</v>
      </c>
      <c r="D2" s="10"/>
      <c r="E2" s="75" t="s">
        <v>60</v>
      </c>
    </row>
    <row r="3" spans="1:8" x14ac:dyDescent="0.25">
      <c r="E3" s="57"/>
    </row>
    <row r="4" spans="1:8" x14ac:dyDescent="0.25">
      <c r="C4" s="8" t="s">
        <v>14</v>
      </c>
      <c r="E4" s="58">
        <v>98208</v>
      </c>
    </row>
    <row r="5" spans="1:8" x14ac:dyDescent="0.25">
      <c r="C5" s="8" t="s">
        <v>15</v>
      </c>
      <c r="E5" s="58">
        <v>163025</v>
      </c>
      <c r="G5" s="8" t="s">
        <v>36</v>
      </c>
      <c r="H5" s="25">
        <f>SUM(E4:E24)/16</f>
        <v>142276.9375</v>
      </c>
    </row>
    <row r="6" spans="1:8" x14ac:dyDescent="0.25">
      <c r="C6" s="8" t="s">
        <v>16</v>
      </c>
      <c r="E6" s="58">
        <v>120077</v>
      </c>
      <c r="G6" s="8" t="s">
        <v>35</v>
      </c>
      <c r="H6" s="26">
        <v>188300</v>
      </c>
    </row>
    <row r="7" spans="1:8" x14ac:dyDescent="0.25">
      <c r="C7" s="8" t="s">
        <v>17</v>
      </c>
      <c r="E7" s="66">
        <v>123538</v>
      </c>
      <c r="G7" s="8" t="s">
        <v>37</v>
      </c>
      <c r="H7" s="26">
        <v>82130</v>
      </c>
    </row>
    <row r="8" spans="1:8" x14ac:dyDescent="0.25">
      <c r="C8" s="8" t="s">
        <v>18</v>
      </c>
      <c r="E8" s="58">
        <v>111708</v>
      </c>
    </row>
    <row r="9" spans="1:8" x14ac:dyDescent="0.25">
      <c r="C9" s="8" t="s">
        <v>19</v>
      </c>
      <c r="E9" s="66">
        <v>82130</v>
      </c>
    </row>
    <row r="10" spans="1:8" x14ac:dyDescent="0.25">
      <c r="C10" s="8" t="s">
        <v>20</v>
      </c>
      <c r="E10" s="58">
        <v>179988</v>
      </c>
    </row>
    <row r="11" spans="1:8" ht="17.25" x14ac:dyDescent="0.25">
      <c r="C11" s="8" t="s">
        <v>70</v>
      </c>
      <c r="E11" s="59" t="s">
        <v>55</v>
      </c>
    </row>
    <row r="12" spans="1:8" x14ac:dyDescent="0.25">
      <c r="C12" s="8" t="s">
        <v>22</v>
      </c>
      <c r="E12" s="58">
        <v>188300</v>
      </c>
    </row>
    <row r="13" spans="1:8" x14ac:dyDescent="0.25">
      <c r="C13" s="8" t="s">
        <v>23</v>
      </c>
      <c r="E13" s="58">
        <v>102890</v>
      </c>
    </row>
    <row r="14" spans="1:8" x14ac:dyDescent="0.25">
      <c r="C14" s="8" t="s">
        <v>24</v>
      </c>
      <c r="E14" s="59" t="s">
        <v>109</v>
      </c>
    </row>
    <row r="15" spans="1:8" x14ac:dyDescent="0.25">
      <c r="C15" s="8" t="s">
        <v>25</v>
      </c>
      <c r="E15" s="59" t="s">
        <v>109</v>
      </c>
    </row>
    <row r="16" spans="1:8" x14ac:dyDescent="0.25">
      <c r="C16" s="8" t="s">
        <v>26</v>
      </c>
      <c r="E16" s="58">
        <v>177626</v>
      </c>
    </row>
    <row r="17" spans="3:11" x14ac:dyDescent="0.25">
      <c r="C17" s="8" t="s">
        <v>27</v>
      </c>
      <c r="E17" s="58">
        <v>171704</v>
      </c>
      <c r="K17" t="s">
        <v>149</v>
      </c>
    </row>
    <row r="18" spans="3:11" x14ac:dyDescent="0.25">
      <c r="C18" s="8" t="s">
        <v>28</v>
      </c>
      <c r="E18" s="58">
        <v>137562</v>
      </c>
    </row>
    <row r="19" spans="3:11" x14ac:dyDescent="0.25">
      <c r="C19" s="8" t="s">
        <v>29</v>
      </c>
      <c r="E19" s="58">
        <v>177006</v>
      </c>
    </row>
    <row r="20" spans="3:11" x14ac:dyDescent="0.25">
      <c r="C20" s="8" t="s">
        <v>30</v>
      </c>
      <c r="E20" s="66">
        <v>120925</v>
      </c>
    </row>
    <row r="21" spans="3:11" x14ac:dyDescent="0.25">
      <c r="C21" s="8" t="s">
        <v>31</v>
      </c>
      <c r="E21" s="58">
        <v>160200</v>
      </c>
    </row>
    <row r="22" spans="3:11" x14ac:dyDescent="0.25">
      <c r="C22" s="8" t="s">
        <v>32</v>
      </c>
      <c r="E22" s="59" t="s">
        <v>88</v>
      </c>
    </row>
    <row r="23" spans="3:11" x14ac:dyDescent="0.25">
      <c r="C23" s="8" t="s">
        <v>33</v>
      </c>
      <c r="E23" s="58">
        <v>161544</v>
      </c>
    </row>
    <row r="24" spans="3:11" ht="17.25" x14ac:dyDescent="0.25">
      <c r="C24" s="8" t="s">
        <v>71</v>
      </c>
      <c r="E24" s="59" t="s">
        <v>55</v>
      </c>
    </row>
    <row r="25" spans="3:11" x14ac:dyDescent="0.25">
      <c r="E25" s="57"/>
    </row>
    <row r="26" spans="3:11" x14ac:dyDescent="0.25">
      <c r="E26" s="57"/>
    </row>
  </sheetData>
  <phoneticPr fontId="0" type="noConversion"/>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2FA-D00D-4141-8A16-8750F5098FAD}">
  <dimension ref="A1:K24"/>
  <sheetViews>
    <sheetView topLeftCell="A9" workbookViewId="0">
      <selection activeCell="K16" sqref="K16"/>
    </sheetView>
  </sheetViews>
  <sheetFormatPr defaultRowHeight="15" x14ac:dyDescent="0.25"/>
  <cols>
    <col min="3" max="3" width="13.42578125" customWidth="1"/>
    <col min="5" max="5" width="10" customWidth="1"/>
    <col min="8" max="8" width="10" customWidth="1"/>
  </cols>
  <sheetData>
    <row r="1" spans="1:11" ht="59.25" thickBot="1" x14ac:dyDescent="0.9">
      <c r="A1" s="13" t="s">
        <v>129</v>
      </c>
    </row>
    <row r="2" spans="1:11" ht="18" thickBot="1" x14ac:dyDescent="0.3">
      <c r="C2" s="9" t="s">
        <v>12</v>
      </c>
      <c r="D2" s="10"/>
      <c r="E2" s="75" t="s">
        <v>60</v>
      </c>
    </row>
    <row r="3" spans="1:11" x14ac:dyDescent="0.25">
      <c r="E3" s="57"/>
    </row>
    <row r="4" spans="1:11" x14ac:dyDescent="0.25">
      <c r="C4" s="8" t="s">
        <v>14</v>
      </c>
      <c r="E4" s="65">
        <v>98940</v>
      </c>
    </row>
    <row r="5" spans="1:11" x14ac:dyDescent="0.25">
      <c r="C5" s="8" t="s">
        <v>15</v>
      </c>
      <c r="E5" s="65">
        <v>125875</v>
      </c>
      <c r="G5" s="8" t="s">
        <v>36</v>
      </c>
      <c r="H5" s="25">
        <f>SUM(E4:E24)/19</f>
        <v>134280</v>
      </c>
    </row>
    <row r="6" spans="1:11" x14ac:dyDescent="0.25">
      <c r="C6" s="8" t="s">
        <v>16</v>
      </c>
      <c r="E6" s="65">
        <v>118719</v>
      </c>
      <c r="G6" s="8" t="s">
        <v>35</v>
      </c>
      <c r="H6" s="26">
        <v>255699</v>
      </c>
    </row>
    <row r="7" spans="1:11" x14ac:dyDescent="0.25">
      <c r="C7" s="8" t="s">
        <v>17</v>
      </c>
      <c r="E7" s="65">
        <v>133300</v>
      </c>
      <c r="G7" s="8" t="s">
        <v>37</v>
      </c>
      <c r="H7" s="26">
        <v>70209</v>
      </c>
    </row>
    <row r="8" spans="1:11" x14ac:dyDescent="0.25">
      <c r="C8" s="8" t="s">
        <v>18</v>
      </c>
      <c r="E8" s="65">
        <v>131994</v>
      </c>
    </row>
    <row r="9" spans="1:11" ht="17.25" x14ac:dyDescent="0.25">
      <c r="C9" s="8" t="s">
        <v>65</v>
      </c>
      <c r="E9" s="59" t="s">
        <v>55</v>
      </c>
    </row>
    <row r="10" spans="1:11" x14ac:dyDescent="0.25">
      <c r="C10" s="8" t="s">
        <v>20</v>
      </c>
      <c r="E10" s="58">
        <v>164800</v>
      </c>
    </row>
    <row r="11" spans="1:11" ht="17.25" x14ac:dyDescent="0.25">
      <c r="C11" s="8" t="s">
        <v>104</v>
      </c>
      <c r="E11" s="58">
        <v>255699</v>
      </c>
    </row>
    <row r="12" spans="1:11" x14ac:dyDescent="0.25">
      <c r="C12" s="8" t="s">
        <v>22</v>
      </c>
      <c r="E12" s="58">
        <v>164833</v>
      </c>
    </row>
    <row r="13" spans="1:11" x14ac:dyDescent="0.25">
      <c r="C13" s="8" t="s">
        <v>23</v>
      </c>
      <c r="E13" s="66">
        <v>97565</v>
      </c>
    </row>
    <row r="14" spans="1:11" x14ac:dyDescent="0.25">
      <c r="C14" s="8" t="s">
        <v>24</v>
      </c>
      <c r="E14" s="58">
        <v>123972</v>
      </c>
    </row>
    <row r="15" spans="1:11" x14ac:dyDescent="0.25">
      <c r="C15" s="8" t="s">
        <v>25</v>
      </c>
      <c r="E15" s="66">
        <v>136514</v>
      </c>
    </row>
    <row r="16" spans="1:11" ht="17.25" x14ac:dyDescent="0.25">
      <c r="C16" s="8" t="s">
        <v>90</v>
      </c>
      <c r="E16" s="59" t="s">
        <v>55</v>
      </c>
      <c r="K16" t="s">
        <v>149</v>
      </c>
    </row>
    <row r="17" spans="3:5" x14ac:dyDescent="0.25">
      <c r="C17" s="8" t="s">
        <v>27</v>
      </c>
      <c r="E17" s="65">
        <v>135724</v>
      </c>
    </row>
    <row r="18" spans="3:5" x14ac:dyDescent="0.25">
      <c r="C18" s="8" t="s">
        <v>28</v>
      </c>
      <c r="E18" s="65">
        <v>145914</v>
      </c>
    </row>
    <row r="19" spans="3:5" x14ac:dyDescent="0.25">
      <c r="C19" s="8" t="s">
        <v>29</v>
      </c>
      <c r="E19" s="65">
        <v>123519</v>
      </c>
    </row>
    <row r="20" spans="3:5" x14ac:dyDescent="0.25">
      <c r="C20" s="8" t="s">
        <v>30</v>
      </c>
      <c r="E20" s="65">
        <v>102767</v>
      </c>
    </row>
    <row r="21" spans="3:5" x14ac:dyDescent="0.25">
      <c r="C21" s="8" t="s">
        <v>31</v>
      </c>
      <c r="E21" s="65">
        <v>157611</v>
      </c>
    </row>
    <row r="22" spans="3:5" ht="17.25" x14ac:dyDescent="0.25">
      <c r="C22" s="8" t="s">
        <v>100</v>
      </c>
      <c r="E22" s="65">
        <v>70209</v>
      </c>
    </row>
    <row r="23" spans="3:5" x14ac:dyDescent="0.25">
      <c r="C23" s="8" t="s">
        <v>33</v>
      </c>
      <c r="E23" s="65">
        <v>142501</v>
      </c>
    </row>
    <row r="24" spans="3:5" x14ac:dyDescent="0.25">
      <c r="C24" s="8" t="s">
        <v>34</v>
      </c>
      <c r="E24" s="65">
        <v>120864</v>
      </c>
    </row>
  </sheetData>
  <phoneticPr fontId="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89386-E982-433A-96D5-CB20F6B627CE}">
  <dimension ref="A1:J24"/>
  <sheetViews>
    <sheetView topLeftCell="A12" workbookViewId="0">
      <selection activeCell="J17" sqref="J17"/>
    </sheetView>
  </sheetViews>
  <sheetFormatPr defaultRowHeight="15" x14ac:dyDescent="0.25"/>
  <cols>
    <col min="3" max="3" width="13.42578125" customWidth="1"/>
    <col min="5" max="5" width="10" customWidth="1"/>
    <col min="8" max="8" width="10" customWidth="1"/>
  </cols>
  <sheetData>
    <row r="1" spans="1:8" ht="59.25" thickBot="1" x14ac:dyDescent="0.9">
      <c r="A1" s="13" t="s">
        <v>43</v>
      </c>
    </row>
    <row r="2" spans="1:8" ht="18" thickBot="1" x14ac:dyDescent="0.3">
      <c r="C2" s="9" t="s">
        <v>12</v>
      </c>
      <c r="D2" s="10"/>
      <c r="E2" s="75" t="s">
        <v>60</v>
      </c>
    </row>
    <row r="3" spans="1:8" x14ac:dyDescent="0.25">
      <c r="E3" s="57"/>
    </row>
    <row r="4" spans="1:8" x14ac:dyDescent="0.25">
      <c r="C4" s="8" t="s">
        <v>14</v>
      </c>
      <c r="E4" s="58">
        <v>25000</v>
      </c>
    </row>
    <row r="5" spans="1:8" x14ac:dyDescent="0.25">
      <c r="C5" s="8" t="s">
        <v>15</v>
      </c>
      <c r="E5" s="58">
        <v>38000</v>
      </c>
      <c r="G5" s="8" t="s">
        <v>36</v>
      </c>
      <c r="H5" s="25">
        <f>SUM(E4:E24)/21</f>
        <v>27117.619047619046</v>
      </c>
    </row>
    <row r="6" spans="1:8" x14ac:dyDescent="0.25">
      <c r="C6" s="8" t="s">
        <v>16</v>
      </c>
      <c r="E6" s="58">
        <v>10553</v>
      </c>
      <c r="G6" s="8" t="s">
        <v>35</v>
      </c>
      <c r="H6" s="23">
        <f>E12</f>
        <v>52781</v>
      </c>
    </row>
    <row r="7" spans="1:8" x14ac:dyDescent="0.25">
      <c r="C7" s="8" t="s">
        <v>17</v>
      </c>
      <c r="E7" s="58">
        <v>23000</v>
      </c>
      <c r="G7" s="8" t="s">
        <v>37</v>
      </c>
      <c r="H7" s="23">
        <v>10553</v>
      </c>
    </row>
    <row r="8" spans="1:8" x14ac:dyDescent="0.25">
      <c r="C8" s="8" t="s">
        <v>18</v>
      </c>
      <c r="E8" s="58">
        <v>17973</v>
      </c>
    </row>
    <row r="9" spans="1:8" ht="17.25" x14ac:dyDescent="0.25">
      <c r="C9" s="8" t="s">
        <v>65</v>
      </c>
      <c r="E9" s="58">
        <v>22440</v>
      </c>
    </row>
    <row r="10" spans="1:8" x14ac:dyDescent="0.25">
      <c r="C10" s="8" t="s">
        <v>20</v>
      </c>
      <c r="E10" s="58">
        <v>44578</v>
      </c>
    </row>
    <row r="11" spans="1:8" ht="17.25" x14ac:dyDescent="0.25">
      <c r="C11" s="8" t="s">
        <v>70</v>
      </c>
      <c r="E11" s="58">
        <v>16908</v>
      </c>
    </row>
    <row r="12" spans="1:8" x14ac:dyDescent="0.25">
      <c r="C12" s="8" t="s">
        <v>22</v>
      </c>
      <c r="E12" s="58">
        <v>52781</v>
      </c>
    </row>
    <row r="13" spans="1:8" ht="17.25" x14ac:dyDescent="0.25">
      <c r="C13" s="8" t="s">
        <v>67</v>
      </c>
      <c r="E13" s="58">
        <v>16000</v>
      </c>
    </row>
    <row r="14" spans="1:8" x14ac:dyDescent="0.25">
      <c r="C14" s="8" t="s">
        <v>24</v>
      </c>
      <c r="E14" s="58">
        <v>33674</v>
      </c>
    </row>
    <row r="15" spans="1:8" ht="17.25" x14ac:dyDescent="0.25">
      <c r="C15" s="8" t="s">
        <v>112</v>
      </c>
      <c r="E15" s="63">
        <v>23438</v>
      </c>
    </row>
    <row r="16" spans="1:8" x14ac:dyDescent="0.25">
      <c r="C16" s="8" t="s">
        <v>26</v>
      </c>
      <c r="E16" s="58">
        <v>30000</v>
      </c>
    </row>
    <row r="17" spans="3:10" x14ac:dyDescent="0.25">
      <c r="C17" s="8" t="s">
        <v>27</v>
      </c>
      <c r="E17" s="58">
        <v>24375</v>
      </c>
      <c r="J17" t="s">
        <v>149</v>
      </c>
    </row>
    <row r="18" spans="3:10" x14ac:dyDescent="0.25">
      <c r="C18" s="8" t="s">
        <v>28</v>
      </c>
      <c r="E18" s="58">
        <v>30000</v>
      </c>
    </row>
    <row r="19" spans="3:10" x14ac:dyDescent="0.25">
      <c r="C19" s="8" t="s">
        <v>29</v>
      </c>
      <c r="E19" s="58">
        <v>35500</v>
      </c>
    </row>
    <row r="20" spans="3:10" x14ac:dyDescent="0.25">
      <c r="C20" s="8" t="s">
        <v>30</v>
      </c>
      <c r="E20" s="64">
        <v>23695</v>
      </c>
    </row>
    <row r="21" spans="3:10" x14ac:dyDescent="0.25">
      <c r="C21" s="8" t="s">
        <v>31</v>
      </c>
      <c r="E21" s="58">
        <v>21902</v>
      </c>
    </row>
    <row r="22" spans="3:10" x14ac:dyDescent="0.25">
      <c r="C22" s="8" t="s">
        <v>32</v>
      </c>
      <c r="E22" s="58">
        <v>24000</v>
      </c>
    </row>
    <row r="23" spans="3:10" ht="17.25" x14ac:dyDescent="0.25">
      <c r="C23" s="8" t="s">
        <v>102</v>
      </c>
      <c r="E23" s="58">
        <v>26555</v>
      </c>
    </row>
    <row r="24" spans="3:10" x14ac:dyDescent="0.25">
      <c r="C24" s="8" t="s">
        <v>34</v>
      </c>
      <c r="E24" s="58">
        <v>29098</v>
      </c>
    </row>
  </sheetData>
  <phoneticPr fontId="0" type="noConversion"/>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56555-4A20-4C32-AB13-23637D142445}">
  <dimension ref="A1:L24"/>
  <sheetViews>
    <sheetView topLeftCell="A6" workbookViewId="0">
      <selection activeCell="L19" sqref="L19"/>
    </sheetView>
  </sheetViews>
  <sheetFormatPr defaultRowHeight="15" x14ac:dyDescent="0.25"/>
  <cols>
    <col min="3" max="3" width="13.42578125" customWidth="1"/>
    <col min="5" max="5" width="10" customWidth="1"/>
    <col min="8" max="8" width="10" customWidth="1"/>
    <col min="9" max="9" width="11.5703125" hidden="1" customWidth="1"/>
  </cols>
  <sheetData>
    <row r="1" spans="1:9" ht="59.25" thickBot="1" x14ac:dyDescent="0.9">
      <c r="A1" s="13" t="s">
        <v>110</v>
      </c>
    </row>
    <row r="2" spans="1:9" ht="18" thickBot="1" x14ac:dyDescent="0.3">
      <c r="C2" s="9" t="s">
        <v>12</v>
      </c>
      <c r="D2" s="10"/>
      <c r="E2" s="11" t="s">
        <v>60</v>
      </c>
    </row>
    <row r="4" spans="1:9" x14ac:dyDescent="0.25">
      <c r="C4" s="8" t="s">
        <v>14</v>
      </c>
      <c r="E4" s="66">
        <v>100310</v>
      </c>
    </row>
    <row r="5" spans="1:9" x14ac:dyDescent="0.25">
      <c r="C5" s="8" t="s">
        <v>15</v>
      </c>
      <c r="E5" s="58">
        <v>143574</v>
      </c>
      <c r="G5" s="8" t="s">
        <v>36</v>
      </c>
      <c r="H5" s="25">
        <f>SUM(E4:E24)/20</f>
        <v>130801.9</v>
      </c>
      <c r="I5" s="34">
        <f>SUM(E4:E24)-14125</f>
        <v>2601913</v>
      </c>
    </row>
    <row r="6" spans="1:9" x14ac:dyDescent="0.25">
      <c r="C6" s="8" t="s">
        <v>16</v>
      </c>
      <c r="E6" s="66">
        <v>129598</v>
      </c>
      <c r="G6" s="8" t="s">
        <v>35</v>
      </c>
      <c r="H6" s="26">
        <v>173352</v>
      </c>
    </row>
    <row r="7" spans="1:9" x14ac:dyDescent="0.25">
      <c r="C7" s="8" t="s">
        <v>17</v>
      </c>
      <c r="E7" s="58">
        <v>115791</v>
      </c>
      <c r="G7" s="8" t="s">
        <v>37</v>
      </c>
      <c r="H7" s="26">
        <v>100310</v>
      </c>
    </row>
    <row r="8" spans="1:9" x14ac:dyDescent="0.25">
      <c r="C8" s="8" t="s">
        <v>18</v>
      </c>
      <c r="E8" s="58">
        <v>126600</v>
      </c>
    </row>
    <row r="9" spans="1:9" x14ac:dyDescent="0.25">
      <c r="C9" s="8" t="s">
        <v>19</v>
      </c>
      <c r="E9" s="58">
        <v>122958</v>
      </c>
    </row>
    <row r="10" spans="1:9" x14ac:dyDescent="0.25">
      <c r="C10" s="8" t="s">
        <v>20</v>
      </c>
      <c r="E10" s="58">
        <v>117496</v>
      </c>
    </row>
    <row r="11" spans="1:9" x14ac:dyDescent="0.25">
      <c r="C11" s="8" t="s">
        <v>21</v>
      </c>
      <c r="E11" s="58">
        <v>137532</v>
      </c>
    </row>
    <row r="12" spans="1:9" x14ac:dyDescent="0.25">
      <c r="C12" s="8" t="s">
        <v>22</v>
      </c>
      <c r="E12" s="58">
        <v>169000</v>
      </c>
    </row>
    <row r="13" spans="1:9" x14ac:dyDescent="0.25">
      <c r="C13" s="8" t="s">
        <v>23</v>
      </c>
      <c r="E13" s="58">
        <v>146767</v>
      </c>
    </row>
    <row r="14" spans="1:9" ht="17.25" x14ac:dyDescent="0.25">
      <c r="C14" s="8" t="s">
        <v>68</v>
      </c>
      <c r="E14" s="66">
        <v>126650</v>
      </c>
    </row>
    <row r="15" spans="1:9" x14ac:dyDescent="0.25">
      <c r="C15" s="8" t="s">
        <v>25</v>
      </c>
      <c r="E15" s="66">
        <v>133927</v>
      </c>
    </row>
    <row r="16" spans="1:9" x14ac:dyDescent="0.25">
      <c r="C16" s="8" t="s">
        <v>26</v>
      </c>
      <c r="E16" s="58">
        <v>141138</v>
      </c>
    </row>
    <row r="17" spans="3:12" x14ac:dyDescent="0.25">
      <c r="C17" s="8" t="s">
        <v>27</v>
      </c>
      <c r="E17" s="58">
        <v>128947</v>
      </c>
      <c r="L17" t="s">
        <v>149</v>
      </c>
    </row>
    <row r="18" spans="3:12" x14ac:dyDescent="0.25">
      <c r="C18" s="8" t="s">
        <v>28</v>
      </c>
      <c r="E18" s="58">
        <v>173352</v>
      </c>
    </row>
    <row r="19" spans="3:12" x14ac:dyDescent="0.25">
      <c r="C19" s="8" t="s">
        <v>29</v>
      </c>
      <c r="E19" s="58">
        <v>106312</v>
      </c>
    </row>
    <row r="20" spans="3:12" ht="17.25" x14ac:dyDescent="0.25">
      <c r="C20" s="8" t="s">
        <v>84</v>
      </c>
      <c r="E20" s="64" t="s">
        <v>55</v>
      </c>
    </row>
    <row r="21" spans="3:12" x14ac:dyDescent="0.25">
      <c r="C21" s="8" t="s">
        <v>31</v>
      </c>
      <c r="E21" s="58">
        <v>157620</v>
      </c>
    </row>
    <row r="22" spans="3:12" x14ac:dyDescent="0.25">
      <c r="C22" s="8" t="s">
        <v>32</v>
      </c>
      <c r="E22" s="58">
        <v>111614</v>
      </c>
    </row>
    <row r="23" spans="3:12" x14ac:dyDescent="0.25">
      <c r="C23" s="8" t="s">
        <v>33</v>
      </c>
      <c r="E23" s="58">
        <v>108138</v>
      </c>
    </row>
    <row r="24" spans="3:12" x14ac:dyDescent="0.25">
      <c r="C24" s="8" t="s">
        <v>34</v>
      </c>
      <c r="E24" s="58">
        <v>118714</v>
      </c>
    </row>
  </sheetData>
  <phoneticPr fontId="0" type="noConversion"/>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B72F-82A5-4BE9-87E6-F4D954FF60B0}">
  <dimension ref="A1:K24"/>
  <sheetViews>
    <sheetView topLeftCell="A7" workbookViewId="0">
      <selection activeCell="K22" sqref="K22"/>
    </sheetView>
  </sheetViews>
  <sheetFormatPr defaultRowHeight="15" x14ac:dyDescent="0.25"/>
  <cols>
    <col min="3" max="3" width="13.42578125" customWidth="1"/>
    <col min="5" max="5" width="10" customWidth="1"/>
    <col min="8" max="8" width="10" customWidth="1"/>
  </cols>
  <sheetData>
    <row r="1" spans="1:8" ht="59.25" thickBot="1" x14ac:dyDescent="0.9">
      <c r="A1" s="13" t="s">
        <v>49</v>
      </c>
    </row>
    <row r="2" spans="1:8" ht="18" thickBot="1" x14ac:dyDescent="0.3">
      <c r="C2" s="9" t="s">
        <v>12</v>
      </c>
      <c r="D2" s="10"/>
      <c r="E2" s="11" t="s">
        <v>60</v>
      </c>
    </row>
    <row r="4" spans="1:8" x14ac:dyDescent="0.25">
      <c r="C4" s="8" t="s">
        <v>14</v>
      </c>
      <c r="E4" s="58">
        <v>124980</v>
      </c>
    </row>
    <row r="5" spans="1:8" x14ac:dyDescent="0.25">
      <c r="C5" s="8" t="s">
        <v>15</v>
      </c>
      <c r="E5" s="58">
        <v>99580</v>
      </c>
      <c r="G5" s="8" t="s">
        <v>36</v>
      </c>
      <c r="H5" s="25">
        <f>SUM(E4:E24)/13</f>
        <v>115890.23076923077</v>
      </c>
    </row>
    <row r="6" spans="1:8" x14ac:dyDescent="0.25">
      <c r="C6" s="8" t="s">
        <v>16</v>
      </c>
      <c r="E6" s="58">
        <v>87474</v>
      </c>
      <c r="G6" s="8" t="s">
        <v>35</v>
      </c>
      <c r="H6" s="26">
        <v>174909</v>
      </c>
    </row>
    <row r="7" spans="1:8" ht="17.25" x14ac:dyDescent="0.25">
      <c r="C7" s="8" t="s">
        <v>91</v>
      </c>
      <c r="E7" s="59" t="s">
        <v>55</v>
      </c>
      <c r="G7" s="8" t="s">
        <v>37</v>
      </c>
      <c r="H7" s="26">
        <v>31107</v>
      </c>
    </row>
    <row r="8" spans="1:8" x14ac:dyDescent="0.25">
      <c r="C8" s="8" t="s">
        <v>18</v>
      </c>
      <c r="E8" s="58">
        <v>146652</v>
      </c>
    </row>
    <row r="9" spans="1:8" x14ac:dyDescent="0.25">
      <c r="C9" s="8" t="s">
        <v>19</v>
      </c>
      <c r="E9" s="66">
        <v>72910</v>
      </c>
    </row>
    <row r="10" spans="1:8" x14ac:dyDescent="0.25">
      <c r="C10" s="8" t="s">
        <v>20</v>
      </c>
      <c r="E10" s="58">
        <v>135932</v>
      </c>
    </row>
    <row r="11" spans="1:8" ht="17.25" x14ac:dyDescent="0.25">
      <c r="C11" s="8" t="s">
        <v>104</v>
      </c>
      <c r="E11" s="59" t="s">
        <v>55</v>
      </c>
    </row>
    <row r="12" spans="1:8" ht="17.25" x14ac:dyDescent="0.25">
      <c r="C12" s="8" t="s">
        <v>105</v>
      </c>
      <c r="E12" s="59" t="s">
        <v>55</v>
      </c>
    </row>
    <row r="13" spans="1:8" ht="17.25" x14ac:dyDescent="0.25">
      <c r="C13" s="8" t="s">
        <v>67</v>
      </c>
      <c r="E13" s="59" t="s">
        <v>55</v>
      </c>
    </row>
    <row r="14" spans="1:8" x14ac:dyDescent="0.25">
      <c r="C14" s="8" t="s">
        <v>24</v>
      </c>
      <c r="E14" s="58">
        <v>108382</v>
      </c>
    </row>
    <row r="15" spans="1:8" x14ac:dyDescent="0.25">
      <c r="C15" s="8" t="s">
        <v>25</v>
      </c>
      <c r="E15" s="66">
        <v>141085</v>
      </c>
    </row>
    <row r="16" spans="1:8" ht="17.25" x14ac:dyDescent="0.25">
      <c r="C16" s="8" t="s">
        <v>90</v>
      </c>
      <c r="E16" s="59" t="s">
        <v>55</v>
      </c>
    </row>
    <row r="17" spans="3:11" x14ac:dyDescent="0.25">
      <c r="C17" s="8" t="s">
        <v>27</v>
      </c>
      <c r="E17" s="58">
        <v>174909</v>
      </c>
      <c r="K17" t="s">
        <v>149</v>
      </c>
    </row>
    <row r="18" spans="3:11" x14ac:dyDescent="0.25">
      <c r="C18" s="8" t="s">
        <v>28</v>
      </c>
      <c r="E18" s="58">
        <v>174514</v>
      </c>
    </row>
    <row r="19" spans="3:11" x14ac:dyDescent="0.25">
      <c r="C19" s="8" t="s">
        <v>29</v>
      </c>
      <c r="E19" s="66">
        <v>31107</v>
      </c>
    </row>
    <row r="20" spans="3:11" ht="17.25" x14ac:dyDescent="0.25">
      <c r="C20" s="8" t="s">
        <v>58</v>
      </c>
      <c r="E20" s="64" t="s">
        <v>55</v>
      </c>
    </row>
    <row r="21" spans="3:11" x14ac:dyDescent="0.25">
      <c r="C21" s="8" t="s">
        <v>31</v>
      </c>
      <c r="E21" s="58">
        <v>91104</v>
      </c>
    </row>
    <row r="22" spans="3:11" ht="17.25" x14ac:dyDescent="0.25">
      <c r="C22" s="8" t="s">
        <v>59</v>
      </c>
      <c r="E22" s="59" t="s">
        <v>55</v>
      </c>
    </row>
    <row r="23" spans="3:11" ht="17.25" x14ac:dyDescent="0.25">
      <c r="C23" s="8" t="s">
        <v>102</v>
      </c>
      <c r="E23" s="59" t="s">
        <v>55</v>
      </c>
    </row>
    <row r="24" spans="3:11" x14ac:dyDescent="0.25">
      <c r="C24" s="8" t="s">
        <v>34</v>
      </c>
      <c r="E24" s="58">
        <v>117944</v>
      </c>
    </row>
  </sheetData>
  <phoneticPr fontId="0" type="noConversion"/>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D11C-B7CB-4992-B885-143EC389DA88}">
  <dimension ref="A1:J25"/>
  <sheetViews>
    <sheetView topLeftCell="A6" workbookViewId="0">
      <selection activeCell="N26" sqref="N26"/>
    </sheetView>
  </sheetViews>
  <sheetFormatPr defaultRowHeight="15" x14ac:dyDescent="0.25"/>
  <cols>
    <col min="3" max="3" width="13.42578125" customWidth="1"/>
    <col min="5" max="5" width="10" customWidth="1"/>
    <col min="8" max="8" width="10" customWidth="1"/>
  </cols>
  <sheetData>
    <row r="1" spans="1:8" ht="59.25" thickBot="1" x14ac:dyDescent="0.9">
      <c r="A1" s="13" t="s">
        <v>130</v>
      </c>
    </row>
    <row r="2" spans="1:8" ht="18" thickBot="1" x14ac:dyDescent="0.3">
      <c r="C2" s="9" t="s">
        <v>12</v>
      </c>
      <c r="D2" s="10"/>
      <c r="E2" s="75" t="s">
        <v>60</v>
      </c>
    </row>
    <row r="3" spans="1:8" x14ac:dyDescent="0.25">
      <c r="E3" s="57"/>
    </row>
    <row r="4" spans="1:8" ht="17.25" x14ac:dyDescent="0.25">
      <c r="C4" s="8" t="s">
        <v>89</v>
      </c>
      <c r="E4" s="62" t="s">
        <v>55</v>
      </c>
    </row>
    <row r="5" spans="1:8" x14ac:dyDescent="0.25">
      <c r="C5" s="8" t="s">
        <v>15</v>
      </c>
      <c r="E5" s="58">
        <v>121680</v>
      </c>
      <c r="G5" s="8" t="s">
        <v>36</v>
      </c>
      <c r="H5" s="25">
        <f>SUM(E4:E24)/4</f>
        <v>154270.5</v>
      </c>
    </row>
    <row r="6" spans="1:8" ht="17.25" x14ac:dyDescent="0.25">
      <c r="C6" s="8" t="s">
        <v>56</v>
      </c>
      <c r="E6" s="59" t="s">
        <v>55</v>
      </c>
      <c r="G6" s="8" t="s">
        <v>35</v>
      </c>
      <c r="H6" s="26">
        <v>185188</v>
      </c>
    </row>
    <row r="7" spans="1:8" ht="17.25" x14ac:dyDescent="0.25">
      <c r="C7" s="8" t="s">
        <v>91</v>
      </c>
      <c r="E7" s="59" t="s">
        <v>55</v>
      </c>
      <c r="G7" s="8" t="s">
        <v>37</v>
      </c>
      <c r="H7" s="26">
        <v>121680</v>
      </c>
    </row>
    <row r="8" spans="1:8" ht="17.25" x14ac:dyDescent="0.25">
      <c r="C8" s="8" t="s">
        <v>78</v>
      </c>
      <c r="E8" s="59" t="s">
        <v>55</v>
      </c>
    </row>
    <row r="9" spans="1:8" ht="17.25" x14ac:dyDescent="0.25">
      <c r="C9" s="8" t="s">
        <v>65</v>
      </c>
      <c r="E9" s="59" t="s">
        <v>55</v>
      </c>
    </row>
    <row r="10" spans="1:8" x14ac:dyDescent="0.25">
      <c r="C10" s="8" t="s">
        <v>20</v>
      </c>
      <c r="E10" s="59" t="s">
        <v>88</v>
      </c>
    </row>
    <row r="11" spans="1:8" x14ac:dyDescent="0.25">
      <c r="C11" s="8" t="s">
        <v>21</v>
      </c>
      <c r="E11" s="59" t="s">
        <v>88</v>
      </c>
    </row>
    <row r="12" spans="1:8" x14ac:dyDescent="0.25">
      <c r="C12" s="8" t="s">
        <v>22</v>
      </c>
      <c r="E12" s="59" t="s">
        <v>88</v>
      </c>
    </row>
    <row r="13" spans="1:8" x14ac:dyDescent="0.25">
      <c r="C13" s="8" t="s">
        <v>23</v>
      </c>
      <c r="E13" s="58">
        <v>128706</v>
      </c>
    </row>
    <row r="14" spans="1:8" ht="17.25" x14ac:dyDescent="0.25">
      <c r="C14" s="8" t="s">
        <v>68</v>
      </c>
      <c r="E14" s="59" t="s">
        <v>55</v>
      </c>
    </row>
    <row r="15" spans="1:8" ht="17.25" x14ac:dyDescent="0.25">
      <c r="C15" s="8" t="s">
        <v>112</v>
      </c>
      <c r="E15" s="59" t="s">
        <v>55</v>
      </c>
    </row>
    <row r="16" spans="1:8" x14ac:dyDescent="0.25">
      <c r="C16" s="8" t="s">
        <v>26</v>
      </c>
      <c r="E16" s="59" t="s">
        <v>88</v>
      </c>
    </row>
    <row r="17" spans="3:10" x14ac:dyDescent="0.25">
      <c r="C17" s="8" t="s">
        <v>27</v>
      </c>
      <c r="E17" s="66">
        <v>185188</v>
      </c>
    </row>
    <row r="18" spans="3:10" x14ac:dyDescent="0.25">
      <c r="C18" s="8" t="s">
        <v>28</v>
      </c>
      <c r="E18" s="59" t="s">
        <v>88</v>
      </c>
      <c r="J18" t="s">
        <v>149</v>
      </c>
    </row>
    <row r="19" spans="3:10" x14ac:dyDescent="0.25">
      <c r="C19" s="8" t="s">
        <v>29</v>
      </c>
      <c r="E19" s="59" t="s">
        <v>88</v>
      </c>
    </row>
    <row r="20" spans="3:10" x14ac:dyDescent="0.25">
      <c r="C20" s="8" t="s">
        <v>30</v>
      </c>
      <c r="E20" s="64" t="s">
        <v>88</v>
      </c>
    </row>
    <row r="21" spans="3:10" x14ac:dyDescent="0.25">
      <c r="C21" s="8" t="s">
        <v>31</v>
      </c>
      <c r="E21" s="66">
        <v>181508</v>
      </c>
    </row>
    <row r="22" spans="3:10" x14ac:dyDescent="0.25">
      <c r="C22" s="8" t="s">
        <v>32</v>
      </c>
      <c r="E22" s="59" t="s">
        <v>88</v>
      </c>
    </row>
    <row r="23" spans="3:10" ht="17.25" x14ac:dyDescent="0.25">
      <c r="C23" s="8" t="s">
        <v>102</v>
      </c>
      <c r="E23" s="59" t="s">
        <v>55</v>
      </c>
    </row>
    <row r="24" spans="3:10" ht="17.25" x14ac:dyDescent="0.25">
      <c r="C24" s="8" t="s">
        <v>71</v>
      </c>
      <c r="E24" s="59" t="s">
        <v>55</v>
      </c>
    </row>
    <row r="25" spans="3:10" x14ac:dyDescent="0.25">
      <c r="E25" s="57"/>
    </row>
  </sheetData>
  <phoneticPr fontId="0" type="noConversion"/>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FA23-9554-4400-834A-74AFF933E81E}">
  <dimension ref="A1:K25"/>
  <sheetViews>
    <sheetView topLeftCell="A7" workbookViewId="0">
      <selection activeCell="K17" sqref="K17"/>
    </sheetView>
  </sheetViews>
  <sheetFormatPr defaultRowHeight="15" x14ac:dyDescent="0.25"/>
  <cols>
    <col min="3" max="3" width="13.42578125" customWidth="1"/>
    <col min="5" max="5" width="10" customWidth="1"/>
    <col min="8" max="8" width="10" customWidth="1"/>
  </cols>
  <sheetData>
    <row r="1" spans="1:8" ht="51.75" thickBot="1" x14ac:dyDescent="0.8">
      <c r="A1" s="14" t="s">
        <v>132</v>
      </c>
    </row>
    <row r="2" spans="1:8" ht="18" thickBot="1" x14ac:dyDescent="0.3">
      <c r="C2" s="9" t="s">
        <v>12</v>
      </c>
      <c r="D2" s="10"/>
      <c r="E2" s="75" t="s">
        <v>60</v>
      </c>
    </row>
    <row r="3" spans="1:8" x14ac:dyDescent="0.25">
      <c r="E3" s="57"/>
    </row>
    <row r="4" spans="1:8" x14ac:dyDescent="0.25">
      <c r="C4" s="8" t="s">
        <v>14</v>
      </c>
      <c r="E4" s="58">
        <v>111090</v>
      </c>
    </row>
    <row r="5" spans="1:8" ht="17.25" x14ac:dyDescent="0.25">
      <c r="C5" s="8" t="s">
        <v>75</v>
      </c>
      <c r="E5" s="58">
        <v>196314</v>
      </c>
      <c r="G5" s="8" t="s">
        <v>36</v>
      </c>
      <c r="H5" s="25">
        <f>SUM(E4:E24)/20</f>
        <v>118209.2</v>
      </c>
    </row>
    <row r="6" spans="1:8" x14ac:dyDescent="0.25">
      <c r="C6" s="8" t="s">
        <v>16</v>
      </c>
      <c r="E6" s="58">
        <v>113769</v>
      </c>
      <c r="G6" s="8" t="s">
        <v>35</v>
      </c>
      <c r="H6" s="26">
        <v>196314</v>
      </c>
    </row>
    <row r="7" spans="1:8" x14ac:dyDescent="0.25">
      <c r="C7" s="8" t="s">
        <v>17</v>
      </c>
      <c r="E7" s="66">
        <v>129770</v>
      </c>
      <c r="G7" s="8" t="s">
        <v>37</v>
      </c>
      <c r="H7" s="26">
        <v>57500</v>
      </c>
    </row>
    <row r="8" spans="1:8" x14ac:dyDescent="0.25">
      <c r="C8" s="8" t="s">
        <v>18</v>
      </c>
      <c r="E8" s="58">
        <v>103296</v>
      </c>
    </row>
    <row r="9" spans="1:8" x14ac:dyDescent="0.25">
      <c r="C9" s="8" t="s">
        <v>19</v>
      </c>
      <c r="E9" s="58">
        <v>92428</v>
      </c>
    </row>
    <row r="10" spans="1:8" ht="17.25" x14ac:dyDescent="0.25">
      <c r="C10" s="8" t="s">
        <v>76</v>
      </c>
      <c r="E10" s="59" t="s">
        <v>55</v>
      </c>
    </row>
    <row r="11" spans="1:8" x14ac:dyDescent="0.25">
      <c r="C11" s="8" t="s">
        <v>21</v>
      </c>
      <c r="E11" s="58">
        <v>98654</v>
      </c>
    </row>
    <row r="12" spans="1:8" x14ac:dyDescent="0.25">
      <c r="C12" s="8" t="s">
        <v>22</v>
      </c>
      <c r="E12" s="58">
        <v>129106</v>
      </c>
    </row>
    <row r="13" spans="1:8" x14ac:dyDescent="0.25">
      <c r="C13" s="8" t="s">
        <v>23</v>
      </c>
      <c r="E13" s="66">
        <v>129593</v>
      </c>
    </row>
    <row r="14" spans="1:8" x14ac:dyDescent="0.25">
      <c r="C14" s="8" t="s">
        <v>24</v>
      </c>
      <c r="E14" s="66">
        <v>107592</v>
      </c>
    </row>
    <row r="15" spans="1:8" ht="17.25" x14ac:dyDescent="0.25">
      <c r="C15" s="8" t="s">
        <v>77</v>
      </c>
      <c r="E15" s="66">
        <v>69628</v>
      </c>
    </row>
    <row r="16" spans="1:8" x14ac:dyDescent="0.25">
      <c r="C16" s="8" t="s">
        <v>26</v>
      </c>
      <c r="E16" s="58">
        <v>139748</v>
      </c>
    </row>
    <row r="17" spans="3:11" x14ac:dyDescent="0.25">
      <c r="C17" s="8" t="s">
        <v>27</v>
      </c>
      <c r="E17" s="66">
        <v>149783</v>
      </c>
      <c r="K17" t="s">
        <v>149</v>
      </c>
    </row>
    <row r="18" spans="3:11" x14ac:dyDescent="0.25">
      <c r="C18" s="8" t="s">
        <v>28</v>
      </c>
      <c r="E18" s="66">
        <v>120168</v>
      </c>
    </row>
    <row r="19" spans="3:11" x14ac:dyDescent="0.25">
      <c r="C19" s="8" t="s">
        <v>29</v>
      </c>
      <c r="E19" s="58">
        <v>118520</v>
      </c>
    </row>
    <row r="20" spans="3:11" x14ac:dyDescent="0.25">
      <c r="C20" s="8" t="s">
        <v>30</v>
      </c>
      <c r="E20" s="66">
        <v>57500</v>
      </c>
    </row>
    <row r="21" spans="3:11" x14ac:dyDescent="0.25">
      <c r="C21" s="8" t="s">
        <v>31</v>
      </c>
      <c r="E21" s="66">
        <v>148470</v>
      </c>
    </row>
    <row r="22" spans="3:11" x14ac:dyDescent="0.25">
      <c r="C22" s="8" t="s">
        <v>32</v>
      </c>
      <c r="E22" s="66">
        <v>96936</v>
      </c>
    </row>
    <row r="23" spans="3:11" x14ac:dyDescent="0.25">
      <c r="C23" s="8" t="s">
        <v>33</v>
      </c>
      <c r="E23" s="58">
        <v>163578</v>
      </c>
    </row>
    <row r="24" spans="3:11" x14ac:dyDescent="0.25">
      <c r="C24" s="8" t="s">
        <v>34</v>
      </c>
      <c r="E24" s="58">
        <v>88241</v>
      </c>
    </row>
    <row r="25" spans="3:11" x14ac:dyDescent="0.25">
      <c r="E25" s="57"/>
    </row>
  </sheetData>
  <phoneticPr fontId="0" type="noConversion"/>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0BA94-2322-4EFC-8F35-AE8A494BD641}">
  <dimension ref="A1:J24"/>
  <sheetViews>
    <sheetView topLeftCell="A7" workbookViewId="0">
      <selection activeCell="J18" sqref="J18"/>
    </sheetView>
  </sheetViews>
  <sheetFormatPr defaultRowHeight="15" x14ac:dyDescent="0.25"/>
  <cols>
    <col min="3" max="3" width="13.42578125" customWidth="1"/>
    <col min="5" max="5" width="10" customWidth="1"/>
    <col min="8" max="8" width="10" customWidth="1"/>
  </cols>
  <sheetData>
    <row r="1" spans="1:8" ht="59.25" thickBot="1" x14ac:dyDescent="0.9">
      <c r="A1" s="13" t="s">
        <v>8</v>
      </c>
    </row>
    <row r="2" spans="1:8" ht="18" thickBot="1" x14ac:dyDescent="0.3">
      <c r="C2" s="9" t="s">
        <v>12</v>
      </c>
      <c r="D2" s="10"/>
      <c r="E2" s="75" t="s">
        <v>60</v>
      </c>
    </row>
    <row r="3" spans="1:8" x14ac:dyDescent="0.25">
      <c r="E3" s="57"/>
    </row>
    <row r="4" spans="1:8" x14ac:dyDescent="0.25">
      <c r="C4" s="8" t="s">
        <v>14</v>
      </c>
      <c r="E4" s="58">
        <v>93459</v>
      </c>
    </row>
    <row r="5" spans="1:8" x14ac:dyDescent="0.25">
      <c r="C5" s="8" t="s">
        <v>15</v>
      </c>
      <c r="E5" s="58">
        <v>142144</v>
      </c>
      <c r="G5" s="8" t="s">
        <v>36</v>
      </c>
      <c r="H5" s="25">
        <f>SUM(E4:E24)/20</f>
        <v>115814.75</v>
      </c>
    </row>
    <row r="6" spans="1:8" x14ac:dyDescent="0.25">
      <c r="C6" s="8" t="s">
        <v>16</v>
      </c>
      <c r="E6" s="58">
        <v>122935</v>
      </c>
      <c r="G6" s="8" t="s">
        <v>35</v>
      </c>
      <c r="H6" s="26">
        <v>190180</v>
      </c>
    </row>
    <row r="7" spans="1:8" x14ac:dyDescent="0.25">
      <c r="C7" s="8" t="s">
        <v>17</v>
      </c>
      <c r="E7" s="66">
        <v>139327</v>
      </c>
      <c r="G7" s="8" t="s">
        <v>37</v>
      </c>
      <c r="H7" s="26">
        <v>67404</v>
      </c>
    </row>
    <row r="8" spans="1:8" x14ac:dyDescent="0.25">
      <c r="C8" s="8" t="s">
        <v>18</v>
      </c>
      <c r="E8" s="58">
        <v>99960</v>
      </c>
    </row>
    <row r="9" spans="1:8" ht="17.25" x14ac:dyDescent="0.25">
      <c r="C9" s="8" t="s">
        <v>65</v>
      </c>
      <c r="E9" s="66">
        <v>67404</v>
      </c>
    </row>
    <row r="10" spans="1:8" x14ac:dyDescent="0.25">
      <c r="C10" s="8" t="s">
        <v>20</v>
      </c>
      <c r="E10" s="58">
        <v>100368</v>
      </c>
    </row>
    <row r="11" spans="1:8" x14ac:dyDescent="0.25">
      <c r="C11" s="8" t="s">
        <v>21</v>
      </c>
      <c r="E11" s="58">
        <v>72712</v>
      </c>
    </row>
    <row r="12" spans="1:8" x14ac:dyDescent="0.25">
      <c r="C12" s="8" t="s">
        <v>22</v>
      </c>
      <c r="E12" s="58">
        <v>98868</v>
      </c>
    </row>
    <row r="13" spans="1:8" x14ac:dyDescent="0.25">
      <c r="C13" s="8" t="s">
        <v>23</v>
      </c>
      <c r="E13" s="58">
        <v>107760</v>
      </c>
    </row>
    <row r="14" spans="1:8" x14ac:dyDescent="0.25">
      <c r="C14" s="8" t="s">
        <v>24</v>
      </c>
      <c r="E14" s="58">
        <v>101466</v>
      </c>
    </row>
    <row r="15" spans="1:8" x14ac:dyDescent="0.25">
      <c r="C15" s="8" t="s">
        <v>25</v>
      </c>
      <c r="E15" s="66">
        <v>190180</v>
      </c>
    </row>
    <row r="16" spans="1:8" x14ac:dyDescent="0.25">
      <c r="C16" s="8" t="s">
        <v>26</v>
      </c>
      <c r="E16" s="58">
        <v>91663</v>
      </c>
    </row>
    <row r="17" spans="3:10" x14ac:dyDescent="0.25">
      <c r="C17" s="8" t="s">
        <v>27</v>
      </c>
      <c r="E17" s="58">
        <v>154710</v>
      </c>
      <c r="J17" t="s">
        <v>149</v>
      </c>
    </row>
    <row r="18" spans="3:10" x14ac:dyDescent="0.25">
      <c r="C18" s="8" t="s">
        <v>28</v>
      </c>
      <c r="E18" s="58">
        <v>166446</v>
      </c>
    </row>
    <row r="19" spans="3:10" x14ac:dyDescent="0.25">
      <c r="C19" s="8" t="s">
        <v>29</v>
      </c>
      <c r="E19" s="66">
        <v>147096</v>
      </c>
    </row>
    <row r="20" spans="3:10" ht="17.25" x14ac:dyDescent="0.25">
      <c r="C20" s="8" t="s">
        <v>84</v>
      </c>
      <c r="E20" s="64" t="s">
        <v>55</v>
      </c>
    </row>
    <row r="21" spans="3:10" x14ac:dyDescent="0.25">
      <c r="C21" s="8" t="s">
        <v>31</v>
      </c>
      <c r="E21" s="66">
        <v>133974</v>
      </c>
    </row>
    <row r="22" spans="3:10" x14ac:dyDescent="0.25">
      <c r="C22" s="8" t="s">
        <v>32</v>
      </c>
      <c r="E22" s="58">
        <v>116704</v>
      </c>
    </row>
    <row r="23" spans="3:10" x14ac:dyDescent="0.25">
      <c r="C23" s="8" t="s">
        <v>33</v>
      </c>
      <c r="E23" s="58">
        <v>90892</v>
      </c>
    </row>
    <row r="24" spans="3:10" x14ac:dyDescent="0.25">
      <c r="C24" s="8" t="s">
        <v>34</v>
      </c>
      <c r="E24" s="27">
        <v>78227</v>
      </c>
    </row>
  </sheetData>
  <phoneticPr fontId="0" type="noConversion"/>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EF420-1107-4F2C-82C7-9E66BD94F673}">
  <dimension ref="A1:K24"/>
  <sheetViews>
    <sheetView topLeftCell="A9" workbookViewId="0">
      <selection activeCell="E2" sqref="E2"/>
    </sheetView>
  </sheetViews>
  <sheetFormatPr defaultRowHeight="15" x14ac:dyDescent="0.25"/>
  <cols>
    <col min="3" max="3" width="13.42578125" customWidth="1"/>
    <col min="5" max="5" width="10" customWidth="1"/>
    <col min="8" max="8" width="10" customWidth="1"/>
  </cols>
  <sheetData>
    <row r="1" spans="1:8" ht="59.25" thickBot="1" x14ac:dyDescent="0.9">
      <c r="A1" s="13" t="s">
        <v>131</v>
      </c>
    </row>
    <row r="2" spans="1:8" ht="18" thickBot="1" x14ac:dyDescent="0.3">
      <c r="C2" s="9" t="s">
        <v>12</v>
      </c>
      <c r="D2" s="10"/>
      <c r="E2" s="75" t="s">
        <v>60</v>
      </c>
    </row>
    <row r="4" spans="1:8" x14ac:dyDescent="0.25">
      <c r="C4" s="8" t="s">
        <v>14</v>
      </c>
      <c r="E4" s="58">
        <v>113244</v>
      </c>
    </row>
    <row r="5" spans="1:8" ht="17.25" x14ac:dyDescent="0.25">
      <c r="C5" s="8" t="s">
        <v>75</v>
      </c>
      <c r="E5" s="59" t="s">
        <v>55</v>
      </c>
      <c r="G5" s="8" t="s">
        <v>36</v>
      </c>
      <c r="H5" s="25">
        <f>SUM(E4:E24)/15</f>
        <v>151205.86666666667</v>
      </c>
    </row>
    <row r="6" spans="1:8" x14ac:dyDescent="0.25">
      <c r="C6" s="8" t="s">
        <v>16</v>
      </c>
      <c r="E6" s="66">
        <v>170132</v>
      </c>
      <c r="G6" s="8" t="s">
        <v>35</v>
      </c>
      <c r="H6" s="26">
        <v>204518</v>
      </c>
    </row>
    <row r="7" spans="1:8" x14ac:dyDescent="0.25">
      <c r="C7" s="8" t="s">
        <v>17</v>
      </c>
      <c r="E7" s="58">
        <v>139327</v>
      </c>
      <c r="G7" s="8" t="s">
        <v>37</v>
      </c>
      <c r="H7" s="26">
        <v>99960</v>
      </c>
    </row>
    <row r="8" spans="1:8" x14ac:dyDescent="0.25">
      <c r="C8" s="8" t="s">
        <v>18</v>
      </c>
      <c r="E8" s="66">
        <v>99960</v>
      </c>
    </row>
    <row r="9" spans="1:8" ht="17.25" x14ac:dyDescent="0.25">
      <c r="C9" s="8" t="s">
        <v>62</v>
      </c>
      <c r="E9" s="59" t="s">
        <v>55</v>
      </c>
    </row>
    <row r="10" spans="1:8" x14ac:dyDescent="0.25">
      <c r="C10" s="8" t="s">
        <v>20</v>
      </c>
      <c r="E10" s="58">
        <v>179988</v>
      </c>
    </row>
    <row r="11" spans="1:8" x14ac:dyDescent="0.25">
      <c r="C11" s="8" t="s">
        <v>21</v>
      </c>
      <c r="E11" s="66">
        <v>147718</v>
      </c>
    </row>
    <row r="12" spans="1:8" ht="17.25" x14ac:dyDescent="0.25">
      <c r="C12" s="8" t="s">
        <v>63</v>
      </c>
      <c r="E12" s="59" t="s">
        <v>55</v>
      </c>
    </row>
    <row r="13" spans="1:8" x14ac:dyDescent="0.25">
      <c r="C13" s="8" t="s">
        <v>23</v>
      </c>
      <c r="E13" s="58">
        <v>166491</v>
      </c>
    </row>
    <row r="14" spans="1:8" ht="17.25" x14ac:dyDescent="0.25">
      <c r="C14" s="8" t="s">
        <v>96</v>
      </c>
      <c r="E14" s="59" t="s">
        <v>55</v>
      </c>
    </row>
    <row r="15" spans="1:8" x14ac:dyDescent="0.25">
      <c r="C15" s="8" t="s">
        <v>25</v>
      </c>
      <c r="E15" s="66">
        <v>130837</v>
      </c>
    </row>
    <row r="16" spans="1:8" x14ac:dyDescent="0.25">
      <c r="C16" s="8" t="s">
        <v>26</v>
      </c>
      <c r="E16" s="58">
        <v>204518</v>
      </c>
    </row>
    <row r="17" spans="3:11" x14ac:dyDescent="0.25">
      <c r="C17" s="8" t="s">
        <v>27</v>
      </c>
      <c r="E17" s="58">
        <v>175472</v>
      </c>
      <c r="K17" t="s">
        <v>149</v>
      </c>
    </row>
    <row r="18" spans="3:11" ht="17.25" x14ac:dyDescent="0.25">
      <c r="C18" s="8" t="s">
        <v>111</v>
      </c>
      <c r="E18" s="59" t="s">
        <v>55</v>
      </c>
    </row>
    <row r="19" spans="3:11" x14ac:dyDescent="0.25">
      <c r="C19" s="8" t="s">
        <v>29</v>
      </c>
      <c r="E19" s="66">
        <v>164918</v>
      </c>
    </row>
    <row r="20" spans="3:11" x14ac:dyDescent="0.25">
      <c r="C20" s="8" t="s">
        <v>30</v>
      </c>
      <c r="E20" s="66">
        <v>120925</v>
      </c>
    </row>
    <row r="21" spans="3:11" x14ac:dyDescent="0.25">
      <c r="C21" s="8" t="s">
        <v>31</v>
      </c>
      <c r="E21" s="66">
        <v>192912</v>
      </c>
    </row>
    <row r="22" spans="3:11" x14ac:dyDescent="0.25">
      <c r="C22" s="8" t="s">
        <v>32</v>
      </c>
      <c r="E22" s="58">
        <v>116704</v>
      </c>
    </row>
    <row r="23" spans="3:11" x14ac:dyDescent="0.25">
      <c r="C23" s="8" t="s">
        <v>33</v>
      </c>
      <c r="E23" s="58">
        <v>144942</v>
      </c>
    </row>
    <row r="24" spans="3:11" ht="17.25" x14ac:dyDescent="0.25">
      <c r="C24" s="8" t="s">
        <v>87</v>
      </c>
      <c r="E24" s="59" t="s">
        <v>55</v>
      </c>
    </row>
  </sheetData>
  <phoneticPr fontId="0" type="noConversion"/>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BC7B2-1050-4FE3-B6A0-82FCE3C07BB7}">
  <dimension ref="A1:J24"/>
  <sheetViews>
    <sheetView workbookViewId="0">
      <selection activeCell="K32" sqref="K32"/>
    </sheetView>
  </sheetViews>
  <sheetFormatPr defaultRowHeight="15" x14ac:dyDescent="0.25"/>
  <cols>
    <col min="3" max="3" width="13.42578125" customWidth="1"/>
    <col min="5" max="5" width="10" customWidth="1"/>
    <col min="8" max="8" width="10" customWidth="1"/>
  </cols>
  <sheetData>
    <row r="1" spans="1:10" ht="59.25" thickBot="1" x14ac:dyDescent="0.9">
      <c r="A1" s="13" t="s">
        <v>133</v>
      </c>
    </row>
    <row r="2" spans="1:10" ht="18" thickBot="1" x14ac:dyDescent="0.3">
      <c r="C2" s="9" t="s">
        <v>12</v>
      </c>
      <c r="D2" s="10"/>
      <c r="E2" s="75" t="s">
        <v>60</v>
      </c>
    </row>
    <row r="3" spans="1:10" x14ac:dyDescent="0.25">
      <c r="E3" s="57"/>
    </row>
    <row r="4" spans="1:10" x14ac:dyDescent="0.25">
      <c r="C4" s="8" t="s">
        <v>14</v>
      </c>
      <c r="E4" s="58">
        <v>56682</v>
      </c>
    </row>
    <row r="5" spans="1:10" x14ac:dyDescent="0.25">
      <c r="C5" s="8" t="s">
        <v>15</v>
      </c>
      <c r="E5" s="59" t="s">
        <v>55</v>
      </c>
      <c r="G5" s="8" t="s">
        <v>36</v>
      </c>
      <c r="H5" s="25">
        <f>SUM(E4:E24)/16</f>
        <v>86901.125</v>
      </c>
    </row>
    <row r="6" spans="1:10" x14ac:dyDescent="0.25">
      <c r="C6" s="8" t="s">
        <v>16</v>
      </c>
      <c r="E6" s="59" t="s">
        <v>55</v>
      </c>
      <c r="G6" s="8" t="s">
        <v>35</v>
      </c>
      <c r="H6" s="26">
        <v>117334</v>
      </c>
    </row>
    <row r="7" spans="1:10" x14ac:dyDescent="0.25">
      <c r="C7" s="8" t="s">
        <v>17</v>
      </c>
      <c r="E7" s="59" t="s">
        <v>55</v>
      </c>
      <c r="G7" s="8" t="s">
        <v>37</v>
      </c>
      <c r="H7" s="26">
        <v>48966</v>
      </c>
    </row>
    <row r="8" spans="1:10" x14ac:dyDescent="0.25">
      <c r="C8" s="8" t="s">
        <v>18</v>
      </c>
      <c r="E8" s="58">
        <v>82596</v>
      </c>
    </row>
    <row r="9" spans="1:10" x14ac:dyDescent="0.25">
      <c r="C9" s="8" t="s">
        <v>19</v>
      </c>
      <c r="E9" s="58">
        <v>77046</v>
      </c>
    </row>
    <row r="10" spans="1:10" x14ac:dyDescent="0.25">
      <c r="C10" s="8" t="s">
        <v>20</v>
      </c>
      <c r="E10" s="58">
        <v>98808</v>
      </c>
    </row>
    <row r="11" spans="1:10" x14ac:dyDescent="0.25">
      <c r="C11" s="8" t="s">
        <v>21</v>
      </c>
      <c r="E11" s="66">
        <v>79340</v>
      </c>
    </row>
    <row r="12" spans="1:10" x14ac:dyDescent="0.25">
      <c r="C12" s="8" t="s">
        <v>22</v>
      </c>
      <c r="E12" s="58">
        <v>111780</v>
      </c>
    </row>
    <row r="13" spans="1:10" x14ac:dyDescent="0.25">
      <c r="C13" s="8" t="s">
        <v>23</v>
      </c>
      <c r="E13" s="58">
        <v>82940</v>
      </c>
    </row>
    <row r="14" spans="1:10" x14ac:dyDescent="0.25">
      <c r="C14" s="8" t="s">
        <v>24</v>
      </c>
      <c r="E14" s="58">
        <v>104540</v>
      </c>
    </row>
    <row r="15" spans="1:10" x14ac:dyDescent="0.25">
      <c r="C15" s="8" t="s">
        <v>25</v>
      </c>
      <c r="E15" s="66">
        <v>65692</v>
      </c>
    </row>
    <row r="16" spans="1:10" x14ac:dyDescent="0.25">
      <c r="C16" s="8" t="s">
        <v>26</v>
      </c>
      <c r="E16" s="58">
        <v>86560</v>
      </c>
      <c r="J16" t="s">
        <v>149</v>
      </c>
    </row>
    <row r="17" spans="3:5" x14ac:dyDescent="0.25">
      <c r="C17" s="8" t="s">
        <v>27</v>
      </c>
      <c r="E17" s="59" t="s">
        <v>55</v>
      </c>
    </row>
    <row r="18" spans="3:5" x14ac:dyDescent="0.25">
      <c r="C18" s="8" t="s">
        <v>28</v>
      </c>
      <c r="E18" s="58">
        <v>78216</v>
      </c>
    </row>
    <row r="19" spans="3:5" x14ac:dyDescent="0.25">
      <c r="C19" s="8" t="s">
        <v>29</v>
      </c>
      <c r="E19" s="58">
        <v>113870</v>
      </c>
    </row>
    <row r="20" spans="3:5" x14ac:dyDescent="0.25">
      <c r="C20" s="8" t="s">
        <v>30</v>
      </c>
      <c r="E20" s="64">
        <v>48966</v>
      </c>
    </row>
    <row r="21" spans="3:5" x14ac:dyDescent="0.25">
      <c r="C21" s="8" t="s">
        <v>31</v>
      </c>
      <c r="E21" s="58">
        <v>87525</v>
      </c>
    </row>
    <row r="22" spans="3:5" x14ac:dyDescent="0.25">
      <c r="C22" s="8" t="s">
        <v>32</v>
      </c>
      <c r="E22" s="59" t="s">
        <v>55</v>
      </c>
    </row>
    <row r="23" spans="3:5" x14ac:dyDescent="0.25">
      <c r="C23" s="8" t="s">
        <v>33</v>
      </c>
      <c r="E23" s="58">
        <v>117334</v>
      </c>
    </row>
    <row r="24" spans="3:5" x14ac:dyDescent="0.25">
      <c r="C24" s="8" t="s">
        <v>34</v>
      </c>
      <c r="E24" s="58">
        <v>98523</v>
      </c>
    </row>
  </sheetData>
  <phoneticPr fontId="0" type="noConversion"/>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6E2C0-E624-4918-A82B-014E66A0FA96}">
  <dimension ref="A1:I24"/>
  <sheetViews>
    <sheetView workbookViewId="0">
      <selection activeCell="J28" sqref="J28"/>
    </sheetView>
  </sheetViews>
  <sheetFormatPr defaultRowHeight="15" x14ac:dyDescent="0.25"/>
  <cols>
    <col min="2" max="2" width="13.42578125" customWidth="1"/>
    <col min="4" max="4" width="10" customWidth="1"/>
    <col min="6" max="6" width="10" customWidth="1"/>
  </cols>
  <sheetData>
    <row r="1" spans="1:9" ht="59.25" thickBot="1" x14ac:dyDescent="0.9">
      <c r="A1" s="13" t="s">
        <v>52</v>
      </c>
    </row>
    <row r="2" spans="1:9" ht="15.75" thickBot="1" x14ac:dyDescent="0.3">
      <c r="B2" s="9" t="s">
        <v>12</v>
      </c>
      <c r="C2" s="10"/>
      <c r="D2" s="10" t="s">
        <v>40</v>
      </c>
      <c r="E2" s="10"/>
      <c r="F2" s="11" t="s">
        <v>39</v>
      </c>
    </row>
    <row r="4" spans="1:9" x14ac:dyDescent="0.25">
      <c r="B4" s="8" t="s">
        <v>14</v>
      </c>
      <c r="D4" s="31">
        <v>0</v>
      </c>
      <c r="E4" s="12"/>
      <c r="F4" s="21">
        <v>0</v>
      </c>
      <c r="H4" t="s">
        <v>38</v>
      </c>
    </row>
    <row r="5" spans="1:9" x14ac:dyDescent="0.25">
      <c r="B5" s="8" t="s">
        <v>15</v>
      </c>
      <c r="D5" s="31">
        <v>0</v>
      </c>
      <c r="E5" s="12"/>
      <c r="F5" s="21">
        <v>0</v>
      </c>
      <c r="H5" s="8" t="s">
        <v>38</v>
      </c>
      <c r="I5" s="12" t="s">
        <v>38</v>
      </c>
    </row>
    <row r="6" spans="1:9" x14ac:dyDescent="0.25">
      <c r="B6" s="8" t="s">
        <v>16</v>
      </c>
      <c r="D6" s="31">
        <v>0</v>
      </c>
      <c r="E6" s="12"/>
      <c r="F6" s="21">
        <v>0</v>
      </c>
      <c r="H6" s="8" t="s">
        <v>38</v>
      </c>
      <c r="I6" s="12" t="s">
        <v>38</v>
      </c>
    </row>
    <row r="7" spans="1:9" x14ac:dyDescent="0.25">
      <c r="B7" s="8" t="s">
        <v>17</v>
      </c>
      <c r="D7" s="31">
        <v>0</v>
      </c>
      <c r="E7" s="12"/>
      <c r="F7" s="21">
        <v>0</v>
      </c>
      <c r="H7" s="8" t="s">
        <v>38</v>
      </c>
      <c r="I7" s="12" t="s">
        <v>38</v>
      </c>
    </row>
    <row r="8" spans="1:9" x14ac:dyDescent="0.25">
      <c r="B8" s="8" t="s">
        <v>18</v>
      </c>
      <c r="D8" s="31">
        <v>0</v>
      </c>
      <c r="E8" s="12"/>
      <c r="F8" s="21">
        <v>0</v>
      </c>
    </row>
    <row r="9" spans="1:9" x14ac:dyDescent="0.25">
      <c r="B9" s="8" t="s">
        <v>19</v>
      </c>
      <c r="D9" s="31">
        <v>0</v>
      </c>
      <c r="E9" s="12"/>
      <c r="F9" s="21">
        <v>0</v>
      </c>
    </row>
    <row r="10" spans="1:9" x14ac:dyDescent="0.25">
      <c r="B10" s="8" t="s">
        <v>20</v>
      </c>
      <c r="D10" s="31">
        <v>0</v>
      </c>
      <c r="E10" s="12"/>
      <c r="F10" s="21">
        <v>0</v>
      </c>
    </row>
    <row r="11" spans="1:9" x14ac:dyDescent="0.25">
      <c r="B11" s="8" t="s">
        <v>21</v>
      </c>
      <c r="D11" s="31">
        <v>0</v>
      </c>
      <c r="E11" s="12"/>
      <c r="F11" s="21">
        <v>0</v>
      </c>
    </row>
    <row r="12" spans="1:9" x14ac:dyDescent="0.25">
      <c r="B12" s="8" t="s">
        <v>22</v>
      </c>
      <c r="D12" s="31">
        <v>0</v>
      </c>
      <c r="E12" s="12"/>
      <c r="F12" s="21">
        <v>0</v>
      </c>
    </row>
    <row r="13" spans="1:9" x14ac:dyDescent="0.25">
      <c r="B13" s="8" t="s">
        <v>23</v>
      </c>
      <c r="D13" s="31">
        <v>0</v>
      </c>
      <c r="E13" s="12"/>
      <c r="F13" s="21">
        <v>0</v>
      </c>
    </row>
    <row r="14" spans="1:9" x14ac:dyDescent="0.25">
      <c r="B14" s="8" t="s">
        <v>24</v>
      </c>
      <c r="D14" s="31">
        <v>0</v>
      </c>
      <c r="E14" s="12"/>
      <c r="F14" s="21">
        <v>0</v>
      </c>
    </row>
    <row r="15" spans="1:9" x14ac:dyDescent="0.25">
      <c r="B15" s="8" t="s">
        <v>25</v>
      </c>
      <c r="D15" s="22">
        <v>0</v>
      </c>
      <c r="E15" s="12"/>
      <c r="F15" s="21">
        <v>0</v>
      </c>
    </row>
    <row r="16" spans="1:9" x14ac:dyDescent="0.25">
      <c r="B16" s="8" t="s">
        <v>26</v>
      </c>
      <c r="D16" s="31">
        <v>0</v>
      </c>
      <c r="E16" s="12"/>
      <c r="F16" s="21">
        <v>0</v>
      </c>
    </row>
    <row r="17" spans="2:6" x14ac:dyDescent="0.25">
      <c r="B17" s="8" t="s">
        <v>27</v>
      </c>
      <c r="D17" s="31">
        <v>0</v>
      </c>
      <c r="E17" s="12"/>
      <c r="F17" s="21">
        <v>0</v>
      </c>
    </row>
    <row r="18" spans="2:6" x14ac:dyDescent="0.25">
      <c r="B18" s="8" t="s">
        <v>28</v>
      </c>
      <c r="D18" s="31">
        <v>0</v>
      </c>
      <c r="E18" s="12"/>
      <c r="F18" s="21">
        <v>0</v>
      </c>
    </row>
    <row r="19" spans="2:6" x14ac:dyDescent="0.25">
      <c r="B19" s="8" t="s">
        <v>29</v>
      </c>
      <c r="D19" s="31">
        <v>0</v>
      </c>
      <c r="E19" s="12"/>
      <c r="F19" s="21">
        <v>0</v>
      </c>
    </row>
    <row r="20" spans="2:6" x14ac:dyDescent="0.25">
      <c r="B20" s="8" t="s">
        <v>30</v>
      </c>
      <c r="D20" s="32">
        <v>0</v>
      </c>
      <c r="E20" s="12"/>
      <c r="F20" s="21">
        <v>0</v>
      </c>
    </row>
    <row r="21" spans="2:6" x14ac:dyDescent="0.25">
      <c r="B21" s="8" t="s">
        <v>31</v>
      </c>
      <c r="D21" s="31">
        <v>0</v>
      </c>
      <c r="E21" s="12"/>
      <c r="F21" s="21">
        <v>0</v>
      </c>
    </row>
    <row r="22" spans="2:6" x14ac:dyDescent="0.25">
      <c r="B22" s="8" t="s">
        <v>32</v>
      </c>
      <c r="D22" s="22">
        <v>0</v>
      </c>
      <c r="E22" s="12"/>
      <c r="F22" s="21">
        <v>0</v>
      </c>
    </row>
    <row r="23" spans="2:6" x14ac:dyDescent="0.25">
      <c r="B23" s="8" t="s">
        <v>33</v>
      </c>
      <c r="D23" s="31">
        <v>0</v>
      </c>
      <c r="E23" s="12"/>
      <c r="F23" s="21">
        <v>0</v>
      </c>
    </row>
    <row r="24" spans="2:6" x14ac:dyDescent="0.25">
      <c r="B24" s="8" t="s">
        <v>34</v>
      </c>
      <c r="D24" s="31">
        <v>0</v>
      </c>
      <c r="E24" s="12"/>
      <c r="F24" s="21">
        <v>0</v>
      </c>
    </row>
  </sheetData>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5BDE0-ED44-4924-89DE-A5C3FDE51CE8}">
  <dimension ref="A1:I24"/>
  <sheetViews>
    <sheetView topLeftCell="A7" workbookViewId="0">
      <selection activeCell="K38" sqref="K38"/>
    </sheetView>
  </sheetViews>
  <sheetFormatPr defaultRowHeight="15" x14ac:dyDescent="0.25"/>
  <cols>
    <col min="2" max="2" width="13.42578125" customWidth="1"/>
    <col min="4" max="4" width="10" customWidth="1"/>
    <col min="6" max="6" width="10" customWidth="1"/>
  </cols>
  <sheetData>
    <row r="1" spans="1:9" ht="59.25" thickBot="1" x14ac:dyDescent="0.9">
      <c r="A1" s="13" t="s">
        <v>53</v>
      </c>
    </row>
    <row r="2" spans="1:9" ht="15.75" thickBot="1" x14ac:dyDescent="0.3">
      <c r="B2" s="9" t="s">
        <v>12</v>
      </c>
      <c r="C2" s="10"/>
      <c r="D2" s="10" t="s">
        <v>40</v>
      </c>
      <c r="E2" s="10"/>
      <c r="F2" s="11" t="s">
        <v>39</v>
      </c>
    </row>
    <row r="4" spans="1:9" x14ac:dyDescent="0.25">
      <c r="B4" s="8" t="s">
        <v>14</v>
      </c>
      <c r="D4" s="31">
        <v>0</v>
      </c>
      <c r="E4" s="12"/>
      <c r="F4" s="21">
        <v>0</v>
      </c>
      <c r="H4" t="s">
        <v>38</v>
      </c>
    </row>
    <row r="5" spans="1:9" x14ac:dyDescent="0.25">
      <c r="B5" s="8" t="s">
        <v>15</v>
      </c>
      <c r="D5" s="31">
        <v>0</v>
      </c>
      <c r="E5" s="12"/>
      <c r="F5" s="21">
        <v>0</v>
      </c>
      <c r="H5" s="8" t="s">
        <v>38</v>
      </c>
      <c r="I5" s="12" t="s">
        <v>38</v>
      </c>
    </row>
    <row r="6" spans="1:9" x14ac:dyDescent="0.25">
      <c r="B6" s="8" t="s">
        <v>16</v>
      </c>
      <c r="D6" s="31">
        <v>0</v>
      </c>
      <c r="E6" s="12"/>
      <c r="F6" s="21">
        <v>0</v>
      </c>
      <c r="H6" s="8" t="s">
        <v>38</v>
      </c>
      <c r="I6" s="12" t="s">
        <v>38</v>
      </c>
    </row>
    <row r="7" spans="1:9" x14ac:dyDescent="0.25">
      <c r="B7" s="8" t="s">
        <v>17</v>
      </c>
      <c r="D7" s="31">
        <v>0</v>
      </c>
      <c r="E7" s="12"/>
      <c r="F7" s="21">
        <v>0</v>
      </c>
      <c r="H7" s="8" t="s">
        <v>38</v>
      </c>
      <c r="I7" s="12" t="s">
        <v>38</v>
      </c>
    </row>
    <row r="8" spans="1:9" x14ac:dyDescent="0.25">
      <c r="B8" s="8" t="s">
        <v>18</v>
      </c>
      <c r="D8" s="31">
        <v>0</v>
      </c>
      <c r="E8" s="12"/>
      <c r="F8" s="21">
        <v>0</v>
      </c>
    </row>
    <row r="9" spans="1:9" x14ac:dyDescent="0.25">
      <c r="B9" s="8" t="s">
        <v>19</v>
      </c>
      <c r="D9" s="31">
        <v>0</v>
      </c>
      <c r="E9" s="12"/>
      <c r="F9" s="21">
        <v>0</v>
      </c>
    </row>
    <row r="10" spans="1:9" x14ac:dyDescent="0.25">
      <c r="B10" s="8" t="s">
        <v>20</v>
      </c>
      <c r="D10" s="31">
        <v>0</v>
      </c>
      <c r="E10" s="12"/>
      <c r="F10" s="21">
        <v>0</v>
      </c>
    </row>
    <row r="11" spans="1:9" x14ac:dyDescent="0.25">
      <c r="B11" s="8" t="s">
        <v>21</v>
      </c>
      <c r="D11" s="31">
        <v>0</v>
      </c>
      <c r="E11" s="12"/>
      <c r="F11" s="21">
        <v>0</v>
      </c>
    </row>
    <row r="12" spans="1:9" x14ac:dyDescent="0.25">
      <c r="B12" s="8" t="s">
        <v>22</v>
      </c>
      <c r="D12" s="31">
        <v>0</v>
      </c>
      <c r="E12" s="12"/>
      <c r="F12" s="21">
        <v>0</v>
      </c>
    </row>
    <row r="13" spans="1:9" x14ac:dyDescent="0.25">
      <c r="B13" s="8" t="s">
        <v>23</v>
      </c>
      <c r="D13" s="31">
        <v>0</v>
      </c>
      <c r="E13" s="12"/>
      <c r="F13" s="21">
        <v>0</v>
      </c>
    </row>
    <row r="14" spans="1:9" x14ac:dyDescent="0.25">
      <c r="B14" s="8" t="s">
        <v>24</v>
      </c>
      <c r="D14" s="31">
        <v>0</v>
      </c>
      <c r="E14" s="12"/>
      <c r="F14" s="21">
        <v>0</v>
      </c>
    </row>
    <row r="15" spans="1:9" x14ac:dyDescent="0.25">
      <c r="B15" s="8" t="s">
        <v>25</v>
      </c>
      <c r="D15" s="22">
        <v>0</v>
      </c>
      <c r="E15" s="12"/>
      <c r="F15" s="21">
        <v>0</v>
      </c>
    </row>
    <row r="16" spans="1:9" x14ac:dyDescent="0.25">
      <c r="B16" s="8" t="s">
        <v>26</v>
      </c>
      <c r="D16" s="31">
        <v>0</v>
      </c>
      <c r="E16" s="12"/>
      <c r="F16" s="21">
        <v>0</v>
      </c>
    </row>
    <row r="17" spans="2:6" x14ac:dyDescent="0.25">
      <c r="B17" s="8" t="s">
        <v>27</v>
      </c>
      <c r="D17" s="31">
        <v>0</v>
      </c>
      <c r="E17" s="12"/>
      <c r="F17" s="21">
        <v>0</v>
      </c>
    </row>
    <row r="18" spans="2:6" x14ac:dyDescent="0.25">
      <c r="B18" s="8" t="s">
        <v>28</v>
      </c>
      <c r="D18" s="31">
        <v>0</v>
      </c>
      <c r="E18" s="12"/>
      <c r="F18" s="21">
        <v>0</v>
      </c>
    </row>
    <row r="19" spans="2:6" x14ac:dyDescent="0.25">
      <c r="B19" s="8" t="s">
        <v>29</v>
      </c>
      <c r="D19" s="31">
        <v>0</v>
      </c>
      <c r="E19" s="12"/>
      <c r="F19" s="21">
        <v>0</v>
      </c>
    </row>
    <row r="20" spans="2:6" x14ac:dyDescent="0.25">
      <c r="B20" s="8" t="s">
        <v>30</v>
      </c>
      <c r="D20" s="32">
        <v>0</v>
      </c>
      <c r="E20" s="12"/>
      <c r="F20" s="21">
        <v>0</v>
      </c>
    </row>
    <row r="21" spans="2:6" x14ac:dyDescent="0.25">
      <c r="B21" s="8" t="s">
        <v>31</v>
      </c>
      <c r="D21" s="31">
        <v>0</v>
      </c>
      <c r="E21" s="12"/>
      <c r="F21" s="21">
        <v>0</v>
      </c>
    </row>
    <row r="22" spans="2:6" x14ac:dyDescent="0.25">
      <c r="B22" s="8" t="s">
        <v>32</v>
      </c>
      <c r="D22" s="22">
        <v>0</v>
      </c>
      <c r="E22" s="12"/>
      <c r="F22" s="21">
        <v>0</v>
      </c>
    </row>
    <row r="23" spans="2:6" x14ac:dyDescent="0.25">
      <c r="B23" s="8" t="s">
        <v>33</v>
      </c>
      <c r="D23" s="31">
        <v>0</v>
      </c>
      <c r="E23" s="12"/>
      <c r="F23" s="21">
        <v>0</v>
      </c>
    </row>
    <row r="24" spans="2:6" x14ac:dyDescent="0.25">
      <c r="B24" s="8" t="s">
        <v>34</v>
      </c>
      <c r="D24" s="31">
        <v>0</v>
      </c>
      <c r="E24" s="12"/>
      <c r="F24" s="21">
        <v>0</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9F9A-5DC8-414D-98A9-E76E52C23E05}">
  <dimension ref="A1:I24"/>
  <sheetViews>
    <sheetView topLeftCell="A4" workbookViewId="0">
      <selection activeCell="K5" sqref="K5"/>
    </sheetView>
  </sheetViews>
  <sheetFormatPr defaultRowHeight="15" x14ac:dyDescent="0.25"/>
  <cols>
    <col min="2" max="2" width="13.42578125" customWidth="1"/>
    <col min="4" max="4" width="10" customWidth="1"/>
    <col min="6" max="6" width="10" customWidth="1"/>
  </cols>
  <sheetData>
    <row r="1" spans="1:9" ht="59.25" thickBot="1" x14ac:dyDescent="0.9">
      <c r="A1" s="13" t="s">
        <v>54</v>
      </c>
    </row>
    <row r="2" spans="1:9" ht="15.75" thickBot="1" x14ac:dyDescent="0.3">
      <c r="B2" s="9" t="s">
        <v>12</v>
      </c>
      <c r="C2" s="10"/>
      <c r="D2" s="10" t="s">
        <v>40</v>
      </c>
      <c r="E2" s="10"/>
      <c r="F2" s="11" t="s">
        <v>39</v>
      </c>
    </row>
    <row r="4" spans="1:9" x14ac:dyDescent="0.25">
      <c r="B4" s="8" t="s">
        <v>14</v>
      </c>
      <c r="D4" s="31">
        <v>0</v>
      </c>
      <c r="E4" s="12"/>
      <c r="F4" s="21">
        <v>0</v>
      </c>
      <c r="H4" t="s">
        <v>38</v>
      </c>
    </row>
    <row r="5" spans="1:9" x14ac:dyDescent="0.25">
      <c r="B5" s="8" t="s">
        <v>15</v>
      </c>
      <c r="D5" s="31">
        <v>0</v>
      </c>
      <c r="E5" s="12"/>
      <c r="F5" s="21">
        <v>0</v>
      </c>
      <c r="H5" s="8" t="s">
        <v>38</v>
      </c>
      <c r="I5" s="12" t="s">
        <v>38</v>
      </c>
    </row>
    <row r="6" spans="1:9" x14ac:dyDescent="0.25">
      <c r="B6" s="8" t="s">
        <v>16</v>
      </c>
      <c r="D6" s="31">
        <v>0</v>
      </c>
      <c r="E6" s="12"/>
      <c r="F6" s="21">
        <v>0</v>
      </c>
      <c r="H6" s="8" t="s">
        <v>38</v>
      </c>
      <c r="I6" s="12" t="s">
        <v>38</v>
      </c>
    </row>
    <row r="7" spans="1:9" x14ac:dyDescent="0.25">
      <c r="B7" s="8" t="s">
        <v>17</v>
      </c>
      <c r="D7" s="31">
        <v>0</v>
      </c>
      <c r="E7" s="12"/>
      <c r="F7" s="21">
        <v>0</v>
      </c>
      <c r="H7" s="8" t="s">
        <v>38</v>
      </c>
      <c r="I7" s="12" t="s">
        <v>38</v>
      </c>
    </row>
    <row r="8" spans="1:9" x14ac:dyDescent="0.25">
      <c r="B8" s="8" t="s">
        <v>18</v>
      </c>
      <c r="D8" s="31">
        <v>0</v>
      </c>
      <c r="E8" s="12"/>
      <c r="F8" s="21">
        <v>0</v>
      </c>
    </row>
    <row r="9" spans="1:9" x14ac:dyDescent="0.25">
      <c r="B9" s="8" t="s">
        <v>19</v>
      </c>
      <c r="D9" s="31">
        <v>0</v>
      </c>
      <c r="E9" s="12"/>
      <c r="F9" s="21">
        <v>0</v>
      </c>
    </row>
    <row r="10" spans="1:9" x14ac:dyDescent="0.25">
      <c r="B10" s="8" t="s">
        <v>20</v>
      </c>
      <c r="D10" s="31">
        <v>0</v>
      </c>
      <c r="E10" s="12"/>
      <c r="F10" s="21">
        <v>0</v>
      </c>
    </row>
    <row r="11" spans="1:9" x14ac:dyDescent="0.25">
      <c r="B11" s="8" t="s">
        <v>21</v>
      </c>
      <c r="D11" s="31">
        <v>0</v>
      </c>
      <c r="E11" s="12"/>
      <c r="F11" s="21">
        <v>0</v>
      </c>
    </row>
    <row r="12" spans="1:9" x14ac:dyDescent="0.25">
      <c r="B12" s="8" t="s">
        <v>22</v>
      </c>
      <c r="D12" s="31">
        <v>0</v>
      </c>
      <c r="E12" s="12"/>
      <c r="F12" s="21">
        <v>0</v>
      </c>
    </row>
    <row r="13" spans="1:9" x14ac:dyDescent="0.25">
      <c r="B13" s="8" t="s">
        <v>23</v>
      </c>
      <c r="D13" s="31">
        <v>0</v>
      </c>
      <c r="E13" s="12"/>
      <c r="F13" s="21">
        <v>0</v>
      </c>
    </row>
    <row r="14" spans="1:9" x14ac:dyDescent="0.25">
      <c r="B14" s="8" t="s">
        <v>24</v>
      </c>
      <c r="D14" s="31">
        <v>0</v>
      </c>
      <c r="E14" s="12"/>
      <c r="F14" s="21">
        <v>0</v>
      </c>
    </row>
    <row r="15" spans="1:9" x14ac:dyDescent="0.25">
      <c r="B15" s="8" t="s">
        <v>25</v>
      </c>
      <c r="D15" s="22">
        <v>0</v>
      </c>
      <c r="E15" s="12"/>
      <c r="F15" s="21">
        <v>0</v>
      </c>
    </row>
    <row r="16" spans="1:9" x14ac:dyDescent="0.25">
      <c r="B16" s="8" t="s">
        <v>26</v>
      </c>
      <c r="D16" s="31">
        <v>0</v>
      </c>
      <c r="E16" s="12"/>
      <c r="F16" s="21">
        <v>0</v>
      </c>
    </row>
    <row r="17" spans="2:6" x14ac:dyDescent="0.25">
      <c r="B17" s="8" t="s">
        <v>27</v>
      </c>
      <c r="D17" s="31">
        <v>0</v>
      </c>
      <c r="E17" s="12"/>
      <c r="F17" s="21">
        <v>0</v>
      </c>
    </row>
    <row r="18" spans="2:6" x14ac:dyDescent="0.25">
      <c r="B18" s="8" t="s">
        <v>28</v>
      </c>
      <c r="D18" s="31">
        <v>0</v>
      </c>
      <c r="E18" s="12"/>
      <c r="F18" s="21">
        <v>0</v>
      </c>
    </row>
    <row r="19" spans="2:6" x14ac:dyDescent="0.25">
      <c r="B19" s="8" t="s">
        <v>29</v>
      </c>
      <c r="D19" s="31">
        <v>0</v>
      </c>
      <c r="E19" s="12"/>
      <c r="F19" s="21">
        <v>0</v>
      </c>
    </row>
    <row r="20" spans="2:6" x14ac:dyDescent="0.25">
      <c r="B20" s="8" t="s">
        <v>30</v>
      </c>
      <c r="D20" s="32">
        <v>0</v>
      </c>
      <c r="E20" s="12"/>
      <c r="F20" s="21">
        <v>0</v>
      </c>
    </row>
    <row r="21" spans="2:6" x14ac:dyDescent="0.25">
      <c r="B21" s="8" t="s">
        <v>31</v>
      </c>
      <c r="D21" s="31">
        <v>0</v>
      </c>
      <c r="E21" s="12"/>
      <c r="F21" s="21">
        <v>0</v>
      </c>
    </row>
    <row r="22" spans="2:6" x14ac:dyDescent="0.25">
      <c r="B22" s="8" t="s">
        <v>32</v>
      </c>
      <c r="D22" s="22">
        <v>0</v>
      </c>
      <c r="E22" s="12"/>
      <c r="F22" s="21">
        <v>0</v>
      </c>
    </row>
    <row r="23" spans="2:6" x14ac:dyDescent="0.25">
      <c r="B23" s="8" t="s">
        <v>33</v>
      </c>
      <c r="D23" s="31">
        <v>0</v>
      </c>
      <c r="E23" s="12"/>
      <c r="F23" s="21">
        <v>0</v>
      </c>
    </row>
    <row r="24" spans="2:6" x14ac:dyDescent="0.25">
      <c r="B24" s="8" t="s">
        <v>34</v>
      </c>
      <c r="D24" s="31">
        <v>0</v>
      </c>
      <c r="E24" s="12"/>
      <c r="F24" s="21">
        <v>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384B3-5BAD-42FB-BFAC-627F80F55BA1}">
  <dimension ref="A1:J24"/>
  <sheetViews>
    <sheetView topLeftCell="A15" workbookViewId="0">
      <selection activeCell="M18" sqref="M18"/>
    </sheetView>
  </sheetViews>
  <sheetFormatPr defaultRowHeight="15" x14ac:dyDescent="0.25"/>
  <cols>
    <col min="3" max="3" width="13.42578125" customWidth="1"/>
    <col min="5" max="5" width="10" customWidth="1"/>
    <col min="8" max="8" width="10" customWidth="1"/>
  </cols>
  <sheetData>
    <row r="1" spans="1:8" ht="59.25" thickBot="1" x14ac:dyDescent="0.9">
      <c r="A1" s="13" t="s">
        <v>51</v>
      </c>
    </row>
    <row r="2" spans="1:8" ht="18" thickBot="1" x14ac:dyDescent="0.3">
      <c r="C2" s="9" t="s">
        <v>12</v>
      </c>
      <c r="D2" s="10"/>
      <c r="E2" s="75" t="s">
        <v>60</v>
      </c>
    </row>
    <row r="3" spans="1:8" x14ac:dyDescent="0.25">
      <c r="E3" s="57"/>
    </row>
    <row r="4" spans="1:8" x14ac:dyDescent="0.25">
      <c r="C4" s="8" t="s">
        <v>14</v>
      </c>
      <c r="E4" s="58">
        <v>26500</v>
      </c>
    </row>
    <row r="5" spans="1:8" ht="17.25" x14ac:dyDescent="0.25">
      <c r="C5" s="8" t="s">
        <v>75</v>
      </c>
      <c r="E5" s="58">
        <v>39000</v>
      </c>
      <c r="G5" s="8" t="s">
        <v>36</v>
      </c>
      <c r="H5" s="25">
        <f>SUM(E4:E24)/21</f>
        <v>27934.285714285714</v>
      </c>
    </row>
    <row r="6" spans="1:8" x14ac:dyDescent="0.25">
      <c r="C6" s="8" t="s">
        <v>16</v>
      </c>
      <c r="E6" s="58">
        <v>11053</v>
      </c>
      <c r="G6" s="8" t="s">
        <v>35</v>
      </c>
      <c r="H6" s="26">
        <v>53956</v>
      </c>
    </row>
    <row r="7" spans="1:8" x14ac:dyDescent="0.25">
      <c r="C7" s="8" t="s">
        <v>17</v>
      </c>
      <c r="E7" s="58">
        <v>24000</v>
      </c>
      <c r="G7" s="8" t="s">
        <v>37</v>
      </c>
      <c r="H7" s="26">
        <v>11053</v>
      </c>
    </row>
    <row r="8" spans="1:8" x14ac:dyDescent="0.25">
      <c r="C8" s="8" t="s">
        <v>18</v>
      </c>
      <c r="E8" s="58">
        <v>18973</v>
      </c>
    </row>
    <row r="9" spans="1:8" ht="17.25" x14ac:dyDescent="0.25">
      <c r="C9" s="8" t="s">
        <v>65</v>
      </c>
      <c r="E9" s="58">
        <v>23460</v>
      </c>
    </row>
    <row r="10" spans="1:8" x14ac:dyDescent="0.25">
      <c r="C10" s="8" t="s">
        <v>20</v>
      </c>
      <c r="E10" s="58">
        <v>45730</v>
      </c>
    </row>
    <row r="11" spans="1:8" ht="17.25" x14ac:dyDescent="0.25">
      <c r="C11" s="8" t="s">
        <v>70</v>
      </c>
      <c r="E11" s="58">
        <v>17908</v>
      </c>
    </row>
    <row r="12" spans="1:8" x14ac:dyDescent="0.25">
      <c r="C12" s="8" t="s">
        <v>22</v>
      </c>
      <c r="E12" s="58">
        <v>53956</v>
      </c>
    </row>
    <row r="13" spans="1:8" ht="17.25" x14ac:dyDescent="0.25">
      <c r="C13" s="8" t="s">
        <v>67</v>
      </c>
      <c r="E13" s="58">
        <v>17000</v>
      </c>
    </row>
    <row r="14" spans="1:8" x14ac:dyDescent="0.25">
      <c r="C14" s="8" t="s">
        <v>24</v>
      </c>
      <c r="E14" s="58">
        <v>33674</v>
      </c>
    </row>
    <row r="15" spans="1:8" ht="17.25" x14ac:dyDescent="0.25">
      <c r="C15" s="8" t="s">
        <v>112</v>
      </c>
      <c r="E15" s="60">
        <v>24438</v>
      </c>
    </row>
    <row r="16" spans="1:8" x14ac:dyDescent="0.25">
      <c r="C16" s="8" t="s">
        <v>26</v>
      </c>
      <c r="E16" s="58">
        <v>30000</v>
      </c>
    </row>
    <row r="17" spans="3:10" x14ac:dyDescent="0.25">
      <c r="C17" s="8" t="s">
        <v>27</v>
      </c>
      <c r="E17" s="58">
        <v>25350</v>
      </c>
      <c r="J17" t="s">
        <v>149</v>
      </c>
    </row>
    <row r="18" spans="3:10" x14ac:dyDescent="0.25">
      <c r="C18" s="8" t="s">
        <v>28</v>
      </c>
      <c r="E18" s="58">
        <v>31000</v>
      </c>
    </row>
    <row r="19" spans="3:10" x14ac:dyDescent="0.25">
      <c r="C19" s="8" t="s">
        <v>29</v>
      </c>
      <c r="E19" s="58">
        <v>35500</v>
      </c>
    </row>
    <row r="20" spans="3:10" x14ac:dyDescent="0.25">
      <c r="C20" s="8" t="s">
        <v>30</v>
      </c>
      <c r="E20" s="64">
        <v>24627</v>
      </c>
    </row>
    <row r="21" spans="3:10" x14ac:dyDescent="0.25">
      <c r="C21" s="8" t="s">
        <v>31</v>
      </c>
      <c r="E21" s="58">
        <v>22902</v>
      </c>
    </row>
    <row r="22" spans="3:10" x14ac:dyDescent="0.25">
      <c r="C22" s="8" t="s">
        <v>32</v>
      </c>
      <c r="E22" s="58">
        <v>24600</v>
      </c>
    </row>
    <row r="23" spans="3:10" ht="17.25" x14ac:dyDescent="0.25">
      <c r="C23" s="8" t="s">
        <v>102</v>
      </c>
      <c r="E23" s="66">
        <v>26851</v>
      </c>
    </row>
    <row r="24" spans="3:10" x14ac:dyDescent="0.25">
      <c r="C24" s="8" t="s">
        <v>34</v>
      </c>
      <c r="E24" s="58">
        <v>30098</v>
      </c>
    </row>
  </sheetData>
  <phoneticPr fontId="0" type="noConversion"/>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8E9ED-86FF-4284-93FC-778C3ED857C1}">
  <dimension ref="A1:I24"/>
  <sheetViews>
    <sheetView workbookViewId="0"/>
  </sheetViews>
  <sheetFormatPr defaultRowHeight="15" x14ac:dyDescent="0.25"/>
  <cols>
    <col min="2" max="2" width="13.42578125" customWidth="1"/>
    <col min="4" max="4" width="10" customWidth="1"/>
    <col min="6" max="6" width="10" customWidth="1"/>
  </cols>
  <sheetData>
    <row r="1" spans="1:9" ht="59.25" thickBot="1" x14ac:dyDescent="0.9">
      <c r="A1" s="13" t="s">
        <v>140</v>
      </c>
    </row>
    <row r="2" spans="1:9" ht="15.75" thickBot="1" x14ac:dyDescent="0.3">
      <c r="B2" s="9" t="s">
        <v>12</v>
      </c>
      <c r="C2" s="10"/>
      <c r="D2" s="10" t="s">
        <v>40</v>
      </c>
      <c r="E2" s="10"/>
      <c r="F2" s="11" t="s">
        <v>39</v>
      </c>
    </row>
    <row r="4" spans="1:9" x14ac:dyDescent="0.25">
      <c r="B4" s="8" t="s">
        <v>14</v>
      </c>
      <c r="D4" s="31">
        <v>0</v>
      </c>
      <c r="E4" s="12"/>
      <c r="F4" s="21">
        <v>0</v>
      </c>
      <c r="H4" t="s">
        <v>38</v>
      </c>
    </row>
    <row r="5" spans="1:9" x14ac:dyDescent="0.25">
      <c r="B5" s="8" t="s">
        <v>15</v>
      </c>
      <c r="D5" s="31">
        <v>0</v>
      </c>
      <c r="E5" s="12"/>
      <c r="F5" s="21">
        <v>0</v>
      </c>
      <c r="H5" s="8" t="s">
        <v>38</v>
      </c>
      <c r="I5" s="12" t="s">
        <v>38</v>
      </c>
    </row>
    <row r="6" spans="1:9" x14ac:dyDescent="0.25">
      <c r="B6" s="8" t="s">
        <v>16</v>
      </c>
      <c r="D6" s="31">
        <v>0</v>
      </c>
      <c r="E6" s="12"/>
      <c r="F6" s="21">
        <v>0</v>
      </c>
      <c r="H6" s="8" t="s">
        <v>38</v>
      </c>
      <c r="I6" s="12" t="s">
        <v>38</v>
      </c>
    </row>
    <row r="7" spans="1:9" x14ac:dyDescent="0.25">
      <c r="B7" s="8" t="s">
        <v>17</v>
      </c>
      <c r="D7" s="31">
        <v>0</v>
      </c>
      <c r="E7" s="12"/>
      <c r="F7" s="21">
        <v>0</v>
      </c>
      <c r="H7" s="8" t="s">
        <v>38</v>
      </c>
      <c r="I7" s="12" t="s">
        <v>38</v>
      </c>
    </row>
    <row r="8" spans="1:9" x14ac:dyDescent="0.25">
      <c r="B8" s="8" t="s">
        <v>18</v>
      </c>
      <c r="D8" s="31">
        <v>0</v>
      </c>
      <c r="E8" s="12"/>
      <c r="F8" s="21">
        <v>0</v>
      </c>
    </row>
    <row r="9" spans="1:9" x14ac:dyDescent="0.25">
      <c r="B9" s="8" t="s">
        <v>19</v>
      </c>
      <c r="D9" s="31">
        <v>0</v>
      </c>
      <c r="E9" s="12"/>
      <c r="F9" s="21">
        <v>0</v>
      </c>
    </row>
    <row r="10" spans="1:9" x14ac:dyDescent="0.25">
      <c r="B10" s="8" t="s">
        <v>20</v>
      </c>
      <c r="D10" s="31">
        <v>0</v>
      </c>
      <c r="E10" s="12"/>
      <c r="F10" s="21">
        <v>0</v>
      </c>
    </row>
    <row r="11" spans="1:9" x14ac:dyDescent="0.25">
      <c r="B11" s="8" t="s">
        <v>21</v>
      </c>
      <c r="D11" s="31">
        <v>0</v>
      </c>
      <c r="E11" s="12"/>
      <c r="F11" s="21">
        <v>0</v>
      </c>
    </row>
    <row r="12" spans="1:9" x14ac:dyDescent="0.25">
      <c r="B12" s="8" t="s">
        <v>22</v>
      </c>
      <c r="D12" s="31">
        <v>0</v>
      </c>
      <c r="E12" s="12"/>
      <c r="F12" s="21">
        <v>0</v>
      </c>
    </row>
    <row r="13" spans="1:9" x14ac:dyDescent="0.25">
      <c r="B13" s="8" t="s">
        <v>23</v>
      </c>
      <c r="D13" s="31">
        <v>0</v>
      </c>
      <c r="E13" s="12"/>
      <c r="F13" s="21">
        <v>0</v>
      </c>
    </row>
    <row r="14" spans="1:9" x14ac:dyDescent="0.25">
      <c r="B14" s="8" t="s">
        <v>24</v>
      </c>
      <c r="D14" s="31">
        <v>0</v>
      </c>
      <c r="E14" s="12"/>
      <c r="F14" s="21">
        <v>0</v>
      </c>
    </row>
    <row r="15" spans="1:9" x14ac:dyDescent="0.25">
      <c r="B15" s="8" t="s">
        <v>25</v>
      </c>
      <c r="D15" s="22">
        <v>0</v>
      </c>
      <c r="E15" s="12"/>
      <c r="F15" s="21">
        <v>0</v>
      </c>
    </row>
    <row r="16" spans="1:9" x14ac:dyDescent="0.25">
      <c r="B16" s="8" t="s">
        <v>26</v>
      </c>
      <c r="D16" s="31">
        <v>0</v>
      </c>
      <c r="E16" s="12"/>
      <c r="F16" s="21">
        <v>0</v>
      </c>
    </row>
    <row r="17" spans="2:6" x14ac:dyDescent="0.25">
      <c r="B17" s="8" t="s">
        <v>27</v>
      </c>
      <c r="D17" s="31">
        <v>0</v>
      </c>
      <c r="E17" s="12"/>
      <c r="F17" s="21">
        <v>0</v>
      </c>
    </row>
    <row r="18" spans="2:6" x14ac:dyDescent="0.25">
      <c r="B18" s="8" t="s">
        <v>28</v>
      </c>
      <c r="D18" s="31">
        <v>0</v>
      </c>
      <c r="E18" s="12"/>
      <c r="F18" s="21">
        <v>0</v>
      </c>
    </row>
    <row r="19" spans="2:6" x14ac:dyDescent="0.25">
      <c r="B19" s="8" t="s">
        <v>29</v>
      </c>
      <c r="D19" s="31">
        <v>0</v>
      </c>
      <c r="E19" s="12"/>
      <c r="F19" s="21">
        <v>0</v>
      </c>
    </row>
    <row r="20" spans="2:6" x14ac:dyDescent="0.25">
      <c r="B20" s="8" t="s">
        <v>30</v>
      </c>
      <c r="D20" s="32">
        <v>0</v>
      </c>
      <c r="E20" s="12"/>
      <c r="F20" s="21">
        <v>0</v>
      </c>
    </row>
    <row r="21" spans="2:6" x14ac:dyDescent="0.25">
      <c r="B21" s="8" t="s">
        <v>31</v>
      </c>
      <c r="D21" s="31">
        <v>0</v>
      </c>
      <c r="E21" s="12"/>
      <c r="F21" s="21">
        <v>0</v>
      </c>
    </row>
    <row r="22" spans="2:6" x14ac:dyDescent="0.25">
      <c r="B22" s="8" t="s">
        <v>32</v>
      </c>
      <c r="D22" s="22">
        <v>0</v>
      </c>
      <c r="E22" s="12"/>
      <c r="F22" s="21">
        <v>0</v>
      </c>
    </row>
    <row r="23" spans="2:6" x14ac:dyDescent="0.25">
      <c r="B23" s="8" t="s">
        <v>33</v>
      </c>
      <c r="D23" s="31">
        <v>0</v>
      </c>
      <c r="E23" s="12"/>
      <c r="F23" s="21">
        <v>0</v>
      </c>
    </row>
    <row r="24" spans="2:6" x14ac:dyDescent="0.25">
      <c r="B24" s="8" t="s">
        <v>34</v>
      </c>
      <c r="D24" s="31">
        <v>0</v>
      </c>
      <c r="E24" s="12"/>
      <c r="F24" s="21">
        <v>0</v>
      </c>
    </row>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498E2-8270-4BF6-AE19-AFDA78DFFDB8}">
  <dimension ref="A1:H24"/>
  <sheetViews>
    <sheetView workbookViewId="0"/>
  </sheetViews>
  <sheetFormatPr defaultRowHeight="15" x14ac:dyDescent="0.25"/>
  <cols>
    <col min="3" max="3" width="13.42578125" customWidth="1"/>
    <col min="5" max="5" width="10" customWidth="1"/>
    <col min="8" max="8" width="10" customWidth="1"/>
  </cols>
  <sheetData>
    <row r="1" spans="1:8" ht="51" thickBot="1" x14ac:dyDescent="0.8">
      <c r="A1" s="16" t="s">
        <v>122</v>
      </c>
    </row>
    <row r="2" spans="1:8" ht="15.75" thickBot="1" x14ac:dyDescent="0.3">
      <c r="C2" s="9" t="s">
        <v>12</v>
      </c>
      <c r="D2" s="10"/>
      <c r="E2" s="11" t="s">
        <v>13</v>
      </c>
    </row>
    <row r="4" spans="1:8" x14ac:dyDescent="0.25">
      <c r="C4" s="8" t="s">
        <v>14</v>
      </c>
      <c r="E4" s="27">
        <v>0</v>
      </c>
    </row>
    <row r="5" spans="1:8" x14ac:dyDescent="0.25">
      <c r="C5" s="8" t="s">
        <v>15</v>
      </c>
      <c r="E5" s="27">
        <v>0</v>
      </c>
      <c r="G5" s="8" t="s">
        <v>36</v>
      </c>
      <c r="H5" s="25">
        <f>SUM(E4:E24)/13</f>
        <v>0</v>
      </c>
    </row>
    <row r="6" spans="1:8" x14ac:dyDescent="0.25">
      <c r="C6" s="8" t="s">
        <v>16</v>
      </c>
      <c r="E6" s="27">
        <v>0</v>
      </c>
      <c r="G6" s="8" t="s">
        <v>35</v>
      </c>
      <c r="H6" s="26">
        <v>0</v>
      </c>
    </row>
    <row r="7" spans="1:8" x14ac:dyDescent="0.25">
      <c r="C7" s="8" t="s">
        <v>17</v>
      </c>
      <c r="E7" s="30">
        <v>0</v>
      </c>
      <c r="G7" s="8" t="s">
        <v>37</v>
      </c>
      <c r="H7" s="26">
        <v>0</v>
      </c>
    </row>
    <row r="8" spans="1:8" x14ac:dyDescent="0.25">
      <c r="C8" s="8" t="s">
        <v>18</v>
      </c>
      <c r="E8" s="30">
        <v>0</v>
      </c>
    </row>
    <row r="9" spans="1:8" x14ac:dyDescent="0.25">
      <c r="C9" s="8" t="s">
        <v>19</v>
      </c>
      <c r="E9" s="27">
        <v>0</v>
      </c>
    </row>
    <row r="10" spans="1:8" x14ac:dyDescent="0.25">
      <c r="C10" s="8" t="s">
        <v>20</v>
      </c>
      <c r="E10" s="30">
        <v>0</v>
      </c>
    </row>
    <row r="11" spans="1:8" x14ac:dyDescent="0.25">
      <c r="C11" s="8" t="s">
        <v>21</v>
      </c>
      <c r="E11" s="27">
        <v>0</v>
      </c>
    </row>
    <row r="12" spans="1:8" x14ac:dyDescent="0.25">
      <c r="C12" s="8" t="s">
        <v>22</v>
      </c>
      <c r="E12" s="27">
        <v>0</v>
      </c>
    </row>
    <row r="13" spans="1:8" x14ac:dyDescent="0.25">
      <c r="C13" s="8" t="s">
        <v>23</v>
      </c>
      <c r="E13" s="30">
        <v>0</v>
      </c>
    </row>
    <row r="14" spans="1:8" x14ac:dyDescent="0.25">
      <c r="C14" s="8" t="s">
        <v>24</v>
      </c>
      <c r="E14" s="27">
        <v>0</v>
      </c>
    </row>
    <row r="15" spans="1:8" x14ac:dyDescent="0.25">
      <c r="C15" s="8" t="s">
        <v>25</v>
      </c>
      <c r="E15" s="30">
        <v>0</v>
      </c>
    </row>
    <row r="16" spans="1:8" x14ac:dyDescent="0.25">
      <c r="C16" s="8" t="s">
        <v>26</v>
      </c>
      <c r="E16" s="27">
        <v>0</v>
      </c>
    </row>
    <row r="17" spans="3:5" x14ac:dyDescent="0.25">
      <c r="C17" s="8" t="s">
        <v>27</v>
      </c>
      <c r="E17" s="27">
        <v>0</v>
      </c>
    </row>
    <row r="18" spans="3:5" x14ac:dyDescent="0.25">
      <c r="C18" s="8" t="s">
        <v>28</v>
      </c>
      <c r="E18" s="27">
        <v>0</v>
      </c>
    </row>
    <row r="19" spans="3:5" x14ac:dyDescent="0.25">
      <c r="C19" s="8" t="s">
        <v>29</v>
      </c>
      <c r="E19" s="27">
        <v>0</v>
      </c>
    </row>
    <row r="20" spans="3:5" x14ac:dyDescent="0.25">
      <c r="C20" s="8" t="s">
        <v>30</v>
      </c>
      <c r="E20" s="30">
        <v>0</v>
      </c>
    </row>
    <row r="21" spans="3:5" x14ac:dyDescent="0.25">
      <c r="C21" s="8" t="s">
        <v>31</v>
      </c>
      <c r="E21" s="30">
        <v>0</v>
      </c>
    </row>
    <row r="22" spans="3:5" x14ac:dyDescent="0.25">
      <c r="C22" s="8" t="s">
        <v>32</v>
      </c>
      <c r="E22" s="30">
        <v>0</v>
      </c>
    </row>
    <row r="23" spans="3:5" x14ac:dyDescent="0.25">
      <c r="C23" s="8" t="s">
        <v>33</v>
      </c>
      <c r="E23" s="27">
        <v>0</v>
      </c>
    </row>
    <row r="24" spans="3:5" x14ac:dyDescent="0.25">
      <c r="C24" s="8" t="s">
        <v>34</v>
      </c>
      <c r="E24" s="27">
        <v>0</v>
      </c>
    </row>
  </sheetData>
  <phoneticPr fontId="0" type="noConversion"/>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DA65-FD1C-4007-AABA-C4D16FC98EBD}">
  <dimension ref="A1:H24"/>
  <sheetViews>
    <sheetView workbookViewId="0">
      <selection activeCell="G24" sqref="G24"/>
    </sheetView>
  </sheetViews>
  <sheetFormatPr defaultRowHeight="15" x14ac:dyDescent="0.25"/>
  <cols>
    <col min="3" max="3" width="13.42578125" customWidth="1"/>
    <col min="5" max="5" width="10" customWidth="1"/>
    <col min="8" max="8" width="10" customWidth="1"/>
  </cols>
  <sheetData>
    <row r="1" spans="1:8" ht="59.25" thickBot="1" x14ac:dyDescent="0.9">
      <c r="A1" s="13" t="s">
        <v>135</v>
      </c>
    </row>
    <row r="2" spans="1:8" ht="15.75" thickBot="1" x14ac:dyDescent="0.3">
      <c r="C2" s="9" t="s">
        <v>12</v>
      </c>
      <c r="D2" s="10"/>
      <c r="E2" s="11" t="s">
        <v>13</v>
      </c>
    </row>
    <row r="4" spans="1:8" x14ac:dyDescent="0.25">
      <c r="C4" s="8" t="s">
        <v>14</v>
      </c>
      <c r="E4" s="24">
        <v>0</v>
      </c>
    </row>
    <row r="5" spans="1:8" x14ac:dyDescent="0.25">
      <c r="C5" s="8" t="s">
        <v>15</v>
      </c>
      <c r="E5" s="27">
        <v>0</v>
      </c>
      <c r="G5" s="8" t="s">
        <v>36</v>
      </c>
      <c r="H5" s="25">
        <v>0</v>
      </c>
    </row>
    <row r="6" spans="1:8" x14ac:dyDescent="0.25">
      <c r="C6" s="8" t="s">
        <v>16</v>
      </c>
      <c r="E6" s="27">
        <v>0</v>
      </c>
      <c r="G6" s="8" t="s">
        <v>35</v>
      </c>
      <c r="H6" s="26">
        <v>0</v>
      </c>
    </row>
    <row r="7" spans="1:8" x14ac:dyDescent="0.25">
      <c r="C7" s="8" t="s">
        <v>17</v>
      </c>
      <c r="E7" s="30">
        <v>0</v>
      </c>
      <c r="G7" s="8" t="s">
        <v>37</v>
      </c>
      <c r="H7" s="26">
        <v>0</v>
      </c>
    </row>
    <row r="8" spans="1:8" x14ac:dyDescent="0.25">
      <c r="C8" s="8" t="s">
        <v>18</v>
      </c>
      <c r="E8" s="27">
        <v>0</v>
      </c>
    </row>
    <row r="9" spans="1:8" x14ac:dyDescent="0.25">
      <c r="C9" s="8" t="s">
        <v>19</v>
      </c>
      <c r="E9" s="30">
        <v>0</v>
      </c>
    </row>
    <row r="10" spans="1:8" x14ac:dyDescent="0.25">
      <c r="C10" s="8" t="s">
        <v>20</v>
      </c>
      <c r="E10" s="30">
        <v>0</v>
      </c>
    </row>
    <row r="11" spans="1:8" x14ac:dyDescent="0.25">
      <c r="C11" s="8" t="s">
        <v>21</v>
      </c>
      <c r="E11" s="27">
        <v>0</v>
      </c>
    </row>
    <row r="12" spans="1:8" x14ac:dyDescent="0.25">
      <c r="C12" s="8" t="s">
        <v>22</v>
      </c>
      <c r="E12" s="27">
        <v>0</v>
      </c>
    </row>
    <row r="13" spans="1:8" x14ac:dyDescent="0.25">
      <c r="C13" s="8" t="s">
        <v>23</v>
      </c>
      <c r="E13" s="27">
        <v>0</v>
      </c>
    </row>
    <row r="14" spans="1:8" x14ac:dyDescent="0.25">
      <c r="C14" s="8" t="s">
        <v>24</v>
      </c>
      <c r="E14" s="27">
        <v>0</v>
      </c>
    </row>
    <row r="15" spans="1:8" x14ac:dyDescent="0.25">
      <c r="C15" s="8" t="s">
        <v>25</v>
      </c>
      <c r="E15" s="29">
        <v>0</v>
      </c>
    </row>
    <row r="16" spans="1:8" x14ac:dyDescent="0.25">
      <c r="C16" s="8" t="s">
        <v>26</v>
      </c>
      <c r="E16" s="27">
        <v>0</v>
      </c>
    </row>
    <row r="17" spans="3:5" x14ac:dyDescent="0.25">
      <c r="C17" s="8" t="s">
        <v>27</v>
      </c>
      <c r="E17" s="30">
        <v>0</v>
      </c>
    </row>
    <row r="18" spans="3:5" x14ac:dyDescent="0.25">
      <c r="C18" s="8" t="s">
        <v>28</v>
      </c>
      <c r="E18" s="27">
        <v>0</v>
      </c>
    </row>
    <row r="19" spans="3:5" x14ac:dyDescent="0.25">
      <c r="C19" s="8" t="s">
        <v>29</v>
      </c>
      <c r="E19" s="30">
        <v>0</v>
      </c>
    </row>
    <row r="20" spans="3:5" x14ac:dyDescent="0.25">
      <c r="C20" s="8" t="s">
        <v>30</v>
      </c>
      <c r="E20" s="30">
        <v>0</v>
      </c>
    </row>
    <row r="21" spans="3:5" x14ac:dyDescent="0.25">
      <c r="C21" s="8" t="s">
        <v>31</v>
      </c>
      <c r="E21" s="27">
        <v>0</v>
      </c>
    </row>
    <row r="22" spans="3:5" x14ac:dyDescent="0.25">
      <c r="C22" s="8" t="s">
        <v>32</v>
      </c>
      <c r="E22" s="30">
        <v>0</v>
      </c>
    </row>
    <row r="23" spans="3:5" x14ac:dyDescent="0.25">
      <c r="C23" s="8" t="s">
        <v>33</v>
      </c>
      <c r="E23" s="27">
        <v>0</v>
      </c>
    </row>
    <row r="24" spans="3:5" x14ac:dyDescent="0.25">
      <c r="C24" s="8" t="s">
        <v>34</v>
      </c>
      <c r="E24" s="24">
        <v>0</v>
      </c>
    </row>
  </sheetData>
  <phoneticPr fontId="0" type="noConversion"/>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862A-06D6-4E0F-957B-7D6F6EEA8988}">
  <dimension ref="A1:I24"/>
  <sheetViews>
    <sheetView workbookViewId="0"/>
  </sheetViews>
  <sheetFormatPr defaultRowHeight="15" x14ac:dyDescent="0.25"/>
  <cols>
    <col min="3" max="3" width="13.42578125" customWidth="1"/>
    <col min="5" max="5" width="10" customWidth="1"/>
    <col min="8" max="8" width="10" customWidth="1"/>
    <col min="9" max="9" width="11.5703125" hidden="1" customWidth="1"/>
  </cols>
  <sheetData>
    <row r="1" spans="1:9" ht="59.25" thickBot="1" x14ac:dyDescent="0.9">
      <c r="A1" s="13" t="s">
        <v>136</v>
      </c>
    </row>
    <row r="2" spans="1:9" ht="15.75" thickBot="1" x14ac:dyDescent="0.3">
      <c r="C2" s="9" t="s">
        <v>12</v>
      </c>
      <c r="D2" s="10"/>
      <c r="E2" s="11" t="s">
        <v>13</v>
      </c>
    </row>
    <row r="4" spans="1:9" x14ac:dyDescent="0.25">
      <c r="C4" s="8" t="s">
        <v>14</v>
      </c>
      <c r="E4" s="27">
        <v>0</v>
      </c>
    </row>
    <row r="5" spans="1:9" x14ac:dyDescent="0.25">
      <c r="C5" s="8" t="s">
        <v>15</v>
      </c>
      <c r="E5" s="27">
        <v>0</v>
      </c>
      <c r="G5" s="8" t="s">
        <v>36</v>
      </c>
      <c r="H5" s="25">
        <v>0</v>
      </c>
      <c r="I5" s="34">
        <f>SUM(E4:E24)-14780-10500</f>
        <v>-25280</v>
      </c>
    </row>
    <row r="6" spans="1:9" x14ac:dyDescent="0.25">
      <c r="C6" s="8" t="s">
        <v>16</v>
      </c>
      <c r="E6" s="27">
        <v>0</v>
      </c>
      <c r="G6" s="8" t="s">
        <v>35</v>
      </c>
      <c r="H6" s="26">
        <v>0</v>
      </c>
    </row>
    <row r="7" spans="1:9" x14ac:dyDescent="0.25">
      <c r="C7" s="8" t="s">
        <v>17</v>
      </c>
      <c r="D7" t="s">
        <v>41</v>
      </c>
      <c r="E7" s="27">
        <v>0</v>
      </c>
      <c r="G7" s="8" t="s">
        <v>37</v>
      </c>
      <c r="H7" s="26">
        <v>0</v>
      </c>
    </row>
    <row r="8" spans="1:9" x14ac:dyDescent="0.25">
      <c r="C8" s="8" t="s">
        <v>18</v>
      </c>
      <c r="E8" s="27">
        <v>0</v>
      </c>
    </row>
    <row r="9" spans="1:9" x14ac:dyDescent="0.25">
      <c r="C9" s="8" t="s">
        <v>19</v>
      </c>
      <c r="D9" t="s">
        <v>41</v>
      </c>
      <c r="E9" s="27">
        <v>0</v>
      </c>
    </row>
    <row r="10" spans="1:9" x14ac:dyDescent="0.25">
      <c r="C10" s="8" t="s">
        <v>20</v>
      </c>
      <c r="E10" s="27">
        <v>0</v>
      </c>
    </row>
    <row r="11" spans="1:9" x14ac:dyDescent="0.25">
      <c r="C11" s="8" t="s">
        <v>21</v>
      </c>
      <c r="E11" s="30">
        <v>0</v>
      </c>
    </row>
    <row r="12" spans="1:9" x14ac:dyDescent="0.25">
      <c r="C12" s="8" t="s">
        <v>22</v>
      </c>
      <c r="E12" s="27">
        <v>0</v>
      </c>
    </row>
    <row r="13" spans="1:9" x14ac:dyDescent="0.25">
      <c r="C13" s="8" t="s">
        <v>23</v>
      </c>
      <c r="E13" s="27">
        <v>0</v>
      </c>
    </row>
    <row r="14" spans="1:9" x14ac:dyDescent="0.25">
      <c r="C14" s="8" t="s">
        <v>24</v>
      </c>
      <c r="E14" s="27">
        <v>0</v>
      </c>
    </row>
    <row r="15" spans="1:9" x14ac:dyDescent="0.25">
      <c r="C15" s="8" t="s">
        <v>25</v>
      </c>
      <c r="E15" s="29">
        <v>0</v>
      </c>
    </row>
    <row r="16" spans="1:9" x14ac:dyDescent="0.25">
      <c r="C16" s="8" t="s">
        <v>26</v>
      </c>
      <c r="E16" s="27">
        <v>0</v>
      </c>
    </row>
    <row r="17" spans="3:5" x14ac:dyDescent="0.25">
      <c r="C17" s="8" t="s">
        <v>27</v>
      </c>
      <c r="E17" s="30">
        <v>0</v>
      </c>
    </row>
    <row r="18" spans="3:5" x14ac:dyDescent="0.25">
      <c r="C18" s="8" t="s">
        <v>28</v>
      </c>
      <c r="E18" s="27">
        <v>0</v>
      </c>
    </row>
    <row r="19" spans="3:5" x14ac:dyDescent="0.25">
      <c r="C19" s="8" t="s">
        <v>29</v>
      </c>
      <c r="E19" s="27">
        <v>0</v>
      </c>
    </row>
    <row r="20" spans="3:5" x14ac:dyDescent="0.25">
      <c r="C20" s="8" t="s">
        <v>30</v>
      </c>
      <c r="E20" s="30">
        <v>0</v>
      </c>
    </row>
    <row r="21" spans="3:5" x14ac:dyDescent="0.25">
      <c r="C21" s="8" t="s">
        <v>31</v>
      </c>
      <c r="E21" s="27">
        <v>0</v>
      </c>
    </row>
    <row r="22" spans="3:5" x14ac:dyDescent="0.25">
      <c r="C22" s="8" t="s">
        <v>32</v>
      </c>
      <c r="E22" s="27">
        <v>0</v>
      </c>
    </row>
    <row r="23" spans="3:5" x14ac:dyDescent="0.25">
      <c r="C23" s="8" t="s">
        <v>33</v>
      </c>
      <c r="E23" s="27">
        <v>0</v>
      </c>
    </row>
    <row r="24" spans="3:5" x14ac:dyDescent="0.25">
      <c r="C24" s="8" t="s">
        <v>34</v>
      </c>
      <c r="E24" s="27">
        <v>0</v>
      </c>
    </row>
  </sheetData>
  <phoneticPr fontId="0" type="noConversion"/>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AEC14-8E33-428A-AB99-618E1D44FDBA}">
  <dimension ref="A1:H24"/>
  <sheetViews>
    <sheetView workbookViewId="0">
      <selection activeCell="G25" sqref="G25"/>
    </sheetView>
  </sheetViews>
  <sheetFormatPr defaultRowHeight="15" x14ac:dyDescent="0.25"/>
  <cols>
    <col min="3" max="3" width="13.42578125" customWidth="1"/>
    <col min="5" max="5" width="10" customWidth="1"/>
    <col min="8" max="8" width="10" customWidth="1"/>
  </cols>
  <sheetData>
    <row r="1" spans="1:8" ht="59.25" thickBot="1" x14ac:dyDescent="0.9">
      <c r="A1" s="13" t="s">
        <v>137</v>
      </c>
    </row>
    <row r="2" spans="1:8" ht="18" thickBot="1" x14ac:dyDescent="0.3">
      <c r="C2" s="9" t="s">
        <v>12</v>
      </c>
      <c r="D2" s="10"/>
      <c r="E2" s="11" t="s">
        <v>60</v>
      </c>
    </row>
    <row r="4" spans="1:8" x14ac:dyDescent="0.25">
      <c r="C4" s="8" t="s">
        <v>14</v>
      </c>
      <c r="E4" s="27">
        <v>0</v>
      </c>
    </row>
    <row r="5" spans="1:8" x14ac:dyDescent="0.25">
      <c r="C5" s="8" t="s">
        <v>15</v>
      </c>
      <c r="E5" s="30">
        <v>0</v>
      </c>
      <c r="G5" s="8" t="s">
        <v>36</v>
      </c>
      <c r="H5" s="25">
        <v>0</v>
      </c>
    </row>
    <row r="6" spans="1:8" x14ac:dyDescent="0.25">
      <c r="C6" s="8" t="s">
        <v>16</v>
      </c>
      <c r="E6" s="30">
        <v>0</v>
      </c>
      <c r="G6" s="8" t="s">
        <v>35</v>
      </c>
      <c r="H6" s="26">
        <v>0</v>
      </c>
    </row>
    <row r="7" spans="1:8" x14ac:dyDescent="0.25">
      <c r="C7" s="8" t="s">
        <v>17</v>
      </c>
      <c r="E7" s="30">
        <v>0</v>
      </c>
      <c r="G7" s="8" t="s">
        <v>37</v>
      </c>
      <c r="H7" s="26">
        <v>0</v>
      </c>
    </row>
    <row r="8" spans="1:8" x14ac:dyDescent="0.25">
      <c r="C8" s="8" t="s">
        <v>18</v>
      </c>
      <c r="E8" s="27">
        <v>0</v>
      </c>
    </row>
    <row r="9" spans="1:8" x14ac:dyDescent="0.25">
      <c r="C9" s="8" t="s">
        <v>19</v>
      </c>
      <c r="E9" s="30">
        <v>0</v>
      </c>
    </row>
    <row r="10" spans="1:8" x14ac:dyDescent="0.25">
      <c r="C10" s="8" t="s">
        <v>20</v>
      </c>
      <c r="E10" s="27">
        <v>0</v>
      </c>
    </row>
    <row r="11" spans="1:8" x14ac:dyDescent="0.25">
      <c r="C11" s="8" t="s">
        <v>21</v>
      </c>
      <c r="E11" s="27">
        <v>0</v>
      </c>
    </row>
    <row r="12" spans="1:8" x14ac:dyDescent="0.25">
      <c r="C12" s="8" t="s">
        <v>22</v>
      </c>
      <c r="E12" s="27">
        <v>0</v>
      </c>
    </row>
    <row r="13" spans="1:8" x14ac:dyDescent="0.25">
      <c r="C13" s="8" t="s">
        <v>23</v>
      </c>
      <c r="E13" s="27">
        <v>0</v>
      </c>
    </row>
    <row r="14" spans="1:8" x14ac:dyDescent="0.25">
      <c r="C14" s="8" t="s">
        <v>24</v>
      </c>
      <c r="E14" s="30">
        <v>0</v>
      </c>
    </row>
    <row r="15" spans="1:8" x14ac:dyDescent="0.25">
      <c r="C15" s="8" t="s">
        <v>25</v>
      </c>
      <c r="E15" s="30">
        <v>0</v>
      </c>
    </row>
    <row r="16" spans="1:8" x14ac:dyDescent="0.25">
      <c r="C16" s="8" t="s">
        <v>26</v>
      </c>
      <c r="E16" s="30">
        <v>0</v>
      </c>
    </row>
    <row r="17" spans="3:5" x14ac:dyDescent="0.25">
      <c r="C17" s="8" t="s">
        <v>27</v>
      </c>
      <c r="E17" s="30">
        <v>0</v>
      </c>
    </row>
    <row r="18" spans="3:5" x14ac:dyDescent="0.25">
      <c r="C18" s="8" t="s">
        <v>28</v>
      </c>
      <c r="E18" s="30">
        <v>0</v>
      </c>
    </row>
    <row r="19" spans="3:5" x14ac:dyDescent="0.25">
      <c r="C19" s="8" t="s">
        <v>29</v>
      </c>
      <c r="E19" s="30">
        <v>0</v>
      </c>
    </row>
    <row r="20" spans="3:5" x14ac:dyDescent="0.25">
      <c r="C20" s="8" t="s">
        <v>30</v>
      </c>
      <c r="E20" s="28">
        <v>0</v>
      </c>
    </row>
    <row r="21" spans="3:5" x14ac:dyDescent="0.25">
      <c r="C21" s="8" t="s">
        <v>31</v>
      </c>
      <c r="E21" s="30">
        <v>0</v>
      </c>
    </row>
    <row r="22" spans="3:5" x14ac:dyDescent="0.25">
      <c r="C22" s="8" t="s">
        <v>32</v>
      </c>
      <c r="E22" s="27">
        <v>0</v>
      </c>
    </row>
    <row r="23" spans="3:5" x14ac:dyDescent="0.25">
      <c r="C23" s="8" t="s">
        <v>33</v>
      </c>
      <c r="E23" s="27">
        <v>0</v>
      </c>
    </row>
    <row r="24" spans="3:5" x14ac:dyDescent="0.25">
      <c r="C24" s="8" t="s">
        <v>34</v>
      </c>
      <c r="E24" s="30">
        <v>0</v>
      </c>
    </row>
  </sheetData>
  <phoneticPr fontId="0" type="noConversion"/>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BD080-3972-4790-928C-DB9B6B337812}">
  <dimension ref="A1:H24"/>
  <sheetViews>
    <sheetView workbookViewId="0">
      <selection activeCell="N26" sqref="N26"/>
    </sheetView>
  </sheetViews>
  <sheetFormatPr defaultRowHeight="15" x14ac:dyDescent="0.25"/>
  <cols>
    <col min="3" max="3" width="13.42578125" customWidth="1"/>
    <col min="5" max="5" width="10" customWidth="1"/>
    <col min="8" max="8" width="10" customWidth="1"/>
  </cols>
  <sheetData>
    <row r="1" spans="1:8" ht="59.25" thickBot="1" x14ac:dyDescent="0.9">
      <c r="A1" s="13" t="s">
        <v>138</v>
      </c>
    </row>
    <row r="2" spans="1:8" ht="15.75" thickBot="1" x14ac:dyDescent="0.3">
      <c r="C2" s="9" t="s">
        <v>12</v>
      </c>
      <c r="D2" s="10"/>
      <c r="E2" s="11" t="s">
        <v>13</v>
      </c>
    </row>
    <row r="4" spans="1:8" x14ac:dyDescent="0.25">
      <c r="C4" s="8" t="s">
        <v>14</v>
      </c>
      <c r="E4" s="27">
        <v>0</v>
      </c>
    </row>
    <row r="5" spans="1:8" x14ac:dyDescent="0.25">
      <c r="C5" s="8" t="s">
        <v>15</v>
      </c>
      <c r="E5" s="27">
        <v>0</v>
      </c>
      <c r="G5" s="8" t="s">
        <v>36</v>
      </c>
      <c r="H5" s="25">
        <v>0</v>
      </c>
    </row>
    <row r="6" spans="1:8" x14ac:dyDescent="0.25">
      <c r="C6" s="8" t="s">
        <v>16</v>
      </c>
      <c r="E6" s="30">
        <v>0</v>
      </c>
      <c r="G6" s="8" t="s">
        <v>35</v>
      </c>
      <c r="H6" s="26">
        <v>0</v>
      </c>
    </row>
    <row r="7" spans="1:8" x14ac:dyDescent="0.25">
      <c r="C7" s="8" t="s">
        <v>17</v>
      </c>
      <c r="E7" s="27">
        <v>0</v>
      </c>
      <c r="G7" s="8" t="s">
        <v>37</v>
      </c>
      <c r="H7" s="26">
        <v>0</v>
      </c>
    </row>
    <row r="8" spans="1:8" x14ac:dyDescent="0.25">
      <c r="C8" s="8" t="s">
        <v>18</v>
      </c>
      <c r="E8" s="30">
        <v>0</v>
      </c>
    </row>
    <row r="9" spans="1:8" x14ac:dyDescent="0.25">
      <c r="C9" s="8" t="s">
        <v>19</v>
      </c>
      <c r="E9" s="30">
        <v>0</v>
      </c>
    </row>
    <row r="10" spans="1:8" x14ac:dyDescent="0.25">
      <c r="C10" s="8" t="s">
        <v>20</v>
      </c>
      <c r="E10" s="30">
        <v>0</v>
      </c>
    </row>
    <row r="11" spans="1:8" x14ac:dyDescent="0.25">
      <c r="C11" s="8" t="s">
        <v>21</v>
      </c>
      <c r="E11" s="27">
        <v>0</v>
      </c>
    </row>
    <row r="12" spans="1:8" x14ac:dyDescent="0.25">
      <c r="C12" s="8" t="s">
        <v>22</v>
      </c>
      <c r="E12" s="27">
        <v>0</v>
      </c>
    </row>
    <row r="13" spans="1:8" x14ac:dyDescent="0.25">
      <c r="C13" s="8" t="s">
        <v>23</v>
      </c>
      <c r="E13" s="30">
        <v>0</v>
      </c>
    </row>
    <row r="14" spans="1:8" x14ac:dyDescent="0.25">
      <c r="C14" s="8" t="s">
        <v>24</v>
      </c>
      <c r="E14" s="27">
        <v>0</v>
      </c>
    </row>
    <row r="15" spans="1:8" x14ac:dyDescent="0.25">
      <c r="C15" s="8" t="s">
        <v>25</v>
      </c>
      <c r="E15" s="30">
        <v>0</v>
      </c>
    </row>
    <row r="16" spans="1:8" x14ac:dyDescent="0.25">
      <c r="C16" s="8" t="s">
        <v>26</v>
      </c>
      <c r="E16" s="27">
        <v>0</v>
      </c>
    </row>
    <row r="17" spans="3:5" x14ac:dyDescent="0.25">
      <c r="C17" s="8" t="s">
        <v>27</v>
      </c>
      <c r="E17" s="30">
        <v>0</v>
      </c>
    </row>
    <row r="18" spans="3:5" x14ac:dyDescent="0.25">
      <c r="C18" s="8" t="s">
        <v>28</v>
      </c>
      <c r="E18" s="27">
        <v>0</v>
      </c>
    </row>
    <row r="19" spans="3:5" x14ac:dyDescent="0.25">
      <c r="C19" s="8" t="s">
        <v>29</v>
      </c>
      <c r="E19" s="27">
        <v>0</v>
      </c>
    </row>
    <row r="20" spans="3:5" x14ac:dyDescent="0.25">
      <c r="C20" s="8" t="s">
        <v>30</v>
      </c>
      <c r="E20" s="30">
        <v>0</v>
      </c>
    </row>
    <row r="21" spans="3:5" x14ac:dyDescent="0.25">
      <c r="C21" s="8" t="s">
        <v>31</v>
      </c>
      <c r="E21" s="30">
        <v>0</v>
      </c>
    </row>
    <row r="22" spans="3:5" x14ac:dyDescent="0.25">
      <c r="C22" s="8" t="s">
        <v>32</v>
      </c>
      <c r="E22" s="30">
        <v>0</v>
      </c>
    </row>
    <row r="23" spans="3:5" x14ac:dyDescent="0.25">
      <c r="C23" s="8" t="s">
        <v>33</v>
      </c>
      <c r="E23" s="30">
        <v>0</v>
      </c>
    </row>
    <row r="24" spans="3:5" x14ac:dyDescent="0.25">
      <c r="C24" s="8" t="s">
        <v>34</v>
      </c>
      <c r="E24" s="27">
        <v>0</v>
      </c>
    </row>
  </sheetData>
  <phoneticPr fontId="0" type="noConversion"/>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16DD8-DD37-49FB-A00A-B36BC7B241BE}">
  <dimension ref="A1:H24"/>
  <sheetViews>
    <sheetView workbookViewId="0">
      <selection activeCell="P15" sqref="P15"/>
    </sheetView>
  </sheetViews>
  <sheetFormatPr defaultRowHeight="15" x14ac:dyDescent="0.25"/>
  <cols>
    <col min="3" max="3" width="13.42578125" customWidth="1"/>
    <col min="5" max="5" width="10" customWidth="1"/>
    <col min="8" max="8" width="10" customWidth="1"/>
  </cols>
  <sheetData>
    <row r="1" spans="1:8" ht="59.25" thickBot="1" x14ac:dyDescent="0.9">
      <c r="A1" s="13" t="s">
        <v>139</v>
      </c>
    </row>
    <row r="2" spans="1:8" ht="15.75" thickBot="1" x14ac:dyDescent="0.3">
      <c r="C2" s="9" t="s">
        <v>12</v>
      </c>
      <c r="D2" s="10"/>
      <c r="E2" s="11" t="s">
        <v>13</v>
      </c>
    </row>
    <row r="4" spans="1:8" x14ac:dyDescent="0.25">
      <c r="C4" s="8" t="s">
        <v>14</v>
      </c>
      <c r="E4" s="30">
        <v>0</v>
      </c>
    </row>
    <row r="5" spans="1:8" x14ac:dyDescent="0.25">
      <c r="C5" s="8" t="s">
        <v>15</v>
      </c>
      <c r="E5" s="30">
        <v>0</v>
      </c>
      <c r="G5" s="8" t="s">
        <v>36</v>
      </c>
      <c r="H5" s="25">
        <f>SUM(E4:E23)/10</f>
        <v>0</v>
      </c>
    </row>
    <row r="6" spans="1:8" x14ac:dyDescent="0.25">
      <c r="C6" s="8" t="s">
        <v>16</v>
      </c>
      <c r="E6" s="27">
        <v>0</v>
      </c>
      <c r="G6" s="8" t="s">
        <v>35</v>
      </c>
      <c r="H6" s="26">
        <v>0</v>
      </c>
    </row>
    <row r="7" spans="1:8" x14ac:dyDescent="0.25">
      <c r="C7" s="8" t="s">
        <v>17</v>
      </c>
      <c r="E7" s="27">
        <v>0</v>
      </c>
      <c r="G7" s="8" t="s">
        <v>37</v>
      </c>
      <c r="H7" s="26">
        <v>0</v>
      </c>
    </row>
    <row r="8" spans="1:8" x14ac:dyDescent="0.25">
      <c r="C8" s="8" t="s">
        <v>18</v>
      </c>
      <c r="E8" s="30">
        <v>0</v>
      </c>
    </row>
    <row r="9" spans="1:8" x14ac:dyDescent="0.25">
      <c r="C9" s="8" t="s">
        <v>19</v>
      </c>
      <c r="E9" s="30">
        <v>0</v>
      </c>
    </row>
    <row r="10" spans="1:8" x14ac:dyDescent="0.25">
      <c r="C10" s="8" t="s">
        <v>20</v>
      </c>
      <c r="E10" s="27">
        <v>0</v>
      </c>
    </row>
    <row r="11" spans="1:8" x14ac:dyDescent="0.25">
      <c r="C11" s="8" t="s">
        <v>21</v>
      </c>
      <c r="E11" s="30">
        <v>0</v>
      </c>
    </row>
    <row r="12" spans="1:8" x14ac:dyDescent="0.25">
      <c r="C12" s="8" t="s">
        <v>22</v>
      </c>
      <c r="E12" s="27">
        <v>0</v>
      </c>
    </row>
    <row r="13" spans="1:8" x14ac:dyDescent="0.25">
      <c r="C13" s="8" t="s">
        <v>23</v>
      </c>
      <c r="E13" s="27">
        <v>0</v>
      </c>
    </row>
    <row r="14" spans="1:8" x14ac:dyDescent="0.25">
      <c r="C14" s="8" t="s">
        <v>24</v>
      </c>
      <c r="E14" s="27">
        <v>0</v>
      </c>
    </row>
    <row r="15" spans="1:8" x14ac:dyDescent="0.25">
      <c r="C15" s="8" t="s">
        <v>25</v>
      </c>
      <c r="E15" s="30">
        <v>0</v>
      </c>
    </row>
    <row r="16" spans="1:8" x14ac:dyDescent="0.25">
      <c r="C16" s="8" t="s">
        <v>26</v>
      </c>
      <c r="E16" s="27">
        <v>0</v>
      </c>
    </row>
    <row r="17" spans="3:5" x14ac:dyDescent="0.25">
      <c r="C17" s="8" t="s">
        <v>27</v>
      </c>
      <c r="E17" s="30">
        <v>0</v>
      </c>
    </row>
    <row r="18" spans="3:5" x14ac:dyDescent="0.25">
      <c r="C18" s="8" t="s">
        <v>28</v>
      </c>
      <c r="E18" s="27">
        <v>0</v>
      </c>
    </row>
    <row r="19" spans="3:5" x14ac:dyDescent="0.25">
      <c r="C19" s="8" t="s">
        <v>29</v>
      </c>
      <c r="E19" s="27">
        <v>0</v>
      </c>
    </row>
    <row r="20" spans="3:5" x14ac:dyDescent="0.25">
      <c r="C20" s="8" t="s">
        <v>30</v>
      </c>
      <c r="E20" s="30">
        <v>0</v>
      </c>
    </row>
    <row r="21" spans="3:5" x14ac:dyDescent="0.25">
      <c r="C21" s="8" t="s">
        <v>31</v>
      </c>
      <c r="E21" s="27">
        <v>0</v>
      </c>
    </row>
    <row r="22" spans="3:5" x14ac:dyDescent="0.25">
      <c r="C22" s="8" t="s">
        <v>32</v>
      </c>
      <c r="E22" s="30">
        <v>0</v>
      </c>
    </row>
    <row r="23" spans="3:5" x14ac:dyDescent="0.25">
      <c r="C23" s="8" t="s">
        <v>33</v>
      </c>
      <c r="E23" s="30">
        <v>0</v>
      </c>
    </row>
    <row r="24" spans="3:5" x14ac:dyDescent="0.25">
      <c r="C24" s="8" t="s">
        <v>34</v>
      </c>
      <c r="D24" t="s">
        <v>41</v>
      </c>
      <c r="E24" s="27">
        <v>0</v>
      </c>
    </row>
  </sheetData>
  <phoneticPr fontId="0"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AD1C-B9CD-4486-BA3F-983B16E0F5E3}">
  <dimension ref="A1:K24"/>
  <sheetViews>
    <sheetView tabSelected="1" workbookViewId="0">
      <selection activeCell="H10" sqref="H10"/>
    </sheetView>
  </sheetViews>
  <sheetFormatPr defaultRowHeight="15" x14ac:dyDescent="0.25"/>
  <cols>
    <col min="3" max="3" width="13.42578125" customWidth="1"/>
    <col min="5" max="5" width="10" customWidth="1"/>
    <col min="8" max="8" width="10" customWidth="1"/>
  </cols>
  <sheetData>
    <row r="1" spans="1:11" ht="59.25" thickBot="1" x14ac:dyDescent="0.9">
      <c r="A1" s="13" t="s">
        <v>3</v>
      </c>
    </row>
    <row r="2" spans="1:11" ht="18" thickBot="1" x14ac:dyDescent="0.3">
      <c r="C2" s="9" t="s">
        <v>12</v>
      </c>
      <c r="D2" s="10"/>
      <c r="E2" s="11" t="s">
        <v>60</v>
      </c>
    </row>
    <row r="4" spans="1:11" x14ac:dyDescent="0.25">
      <c r="C4" s="8" t="s">
        <v>14</v>
      </c>
      <c r="E4" s="27">
        <v>132708</v>
      </c>
    </row>
    <row r="5" spans="1:11" x14ac:dyDescent="0.25">
      <c r="C5" s="8" t="s">
        <v>15</v>
      </c>
      <c r="E5" s="27">
        <v>164200</v>
      </c>
      <c r="G5" s="8" t="s">
        <v>36</v>
      </c>
      <c r="H5" s="25">
        <f>SUM(E4:E24)/21</f>
        <v>147492.09523809524</v>
      </c>
    </row>
    <row r="6" spans="1:11" x14ac:dyDescent="0.25">
      <c r="C6" s="8" t="s">
        <v>16</v>
      </c>
      <c r="E6" s="27">
        <v>138057</v>
      </c>
      <c r="G6" s="8" t="s">
        <v>35</v>
      </c>
      <c r="H6" s="26">
        <v>177895</v>
      </c>
    </row>
    <row r="7" spans="1:11" x14ac:dyDescent="0.25">
      <c r="C7" s="8" t="s">
        <v>17</v>
      </c>
      <c r="E7" s="27">
        <v>135000</v>
      </c>
      <c r="G7" s="8" t="s">
        <v>37</v>
      </c>
      <c r="H7" s="26">
        <v>125054</v>
      </c>
    </row>
    <row r="8" spans="1:11" x14ac:dyDescent="0.25">
      <c r="C8" s="8" t="s">
        <v>18</v>
      </c>
      <c r="E8" s="27">
        <v>151525</v>
      </c>
    </row>
    <row r="9" spans="1:11" x14ac:dyDescent="0.25">
      <c r="C9" s="8" t="s">
        <v>19</v>
      </c>
      <c r="E9" s="27">
        <v>125054</v>
      </c>
    </row>
    <row r="10" spans="1:11" x14ac:dyDescent="0.25">
      <c r="C10" s="8" t="s">
        <v>20</v>
      </c>
      <c r="E10" s="27">
        <v>164800</v>
      </c>
    </row>
    <row r="11" spans="1:11" x14ac:dyDescent="0.25">
      <c r="C11" s="8" t="s">
        <v>21</v>
      </c>
      <c r="E11" s="27">
        <v>160524</v>
      </c>
    </row>
    <row r="12" spans="1:11" x14ac:dyDescent="0.25">
      <c r="C12" s="8" t="s">
        <v>22</v>
      </c>
      <c r="E12" s="27">
        <v>165293</v>
      </c>
    </row>
    <row r="13" spans="1:11" x14ac:dyDescent="0.25">
      <c r="C13" s="8" t="s">
        <v>23</v>
      </c>
      <c r="E13" s="27">
        <v>138439</v>
      </c>
    </row>
    <row r="14" spans="1:11" x14ac:dyDescent="0.25">
      <c r="C14" s="8" t="s">
        <v>24</v>
      </c>
      <c r="E14" s="27">
        <v>157276</v>
      </c>
    </row>
    <row r="15" spans="1:11" x14ac:dyDescent="0.25">
      <c r="C15" s="8" t="s">
        <v>25</v>
      </c>
      <c r="E15" s="29">
        <v>125054</v>
      </c>
    </row>
    <row r="16" spans="1:11" x14ac:dyDescent="0.25">
      <c r="C16" s="8" t="s">
        <v>26</v>
      </c>
      <c r="E16" s="27">
        <v>148018</v>
      </c>
      <c r="K16" t="s">
        <v>149</v>
      </c>
    </row>
    <row r="17" spans="3:5" x14ac:dyDescent="0.25">
      <c r="C17" s="8" t="s">
        <v>27</v>
      </c>
      <c r="E17" s="27">
        <v>158665</v>
      </c>
    </row>
    <row r="18" spans="3:5" x14ac:dyDescent="0.25">
      <c r="C18" s="8" t="s">
        <v>28</v>
      </c>
      <c r="E18" s="27">
        <v>145106</v>
      </c>
    </row>
    <row r="19" spans="3:5" x14ac:dyDescent="0.25">
      <c r="C19" s="8" t="s">
        <v>29</v>
      </c>
      <c r="E19" s="27">
        <v>157030</v>
      </c>
    </row>
    <row r="20" spans="3:5" x14ac:dyDescent="0.25">
      <c r="C20" s="8" t="s">
        <v>30</v>
      </c>
      <c r="E20" s="28">
        <v>134657</v>
      </c>
    </row>
    <row r="21" spans="3:5" x14ac:dyDescent="0.25">
      <c r="C21" s="8" t="s">
        <v>31</v>
      </c>
      <c r="E21" s="84">
        <v>139460</v>
      </c>
    </row>
    <row r="22" spans="3:5" x14ac:dyDescent="0.25">
      <c r="C22" s="8" t="s">
        <v>32</v>
      </c>
      <c r="E22" s="27">
        <v>145865</v>
      </c>
    </row>
    <row r="23" spans="3:5" x14ac:dyDescent="0.25">
      <c r="C23" s="8" t="s">
        <v>33</v>
      </c>
      <c r="E23" s="27">
        <v>177895</v>
      </c>
    </row>
    <row r="24" spans="3:5" x14ac:dyDescent="0.25">
      <c r="C24" s="8" t="s">
        <v>34</v>
      </c>
      <c r="E24" s="27">
        <v>132708</v>
      </c>
    </row>
  </sheetData>
  <phoneticPr fontId="0"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5083-B1F0-4B18-BA09-1766D148FC96}">
  <dimension ref="A1:J24"/>
  <sheetViews>
    <sheetView topLeftCell="A15" workbookViewId="0">
      <selection activeCell="J35" sqref="J35"/>
    </sheetView>
  </sheetViews>
  <sheetFormatPr defaultRowHeight="15" x14ac:dyDescent="0.25"/>
  <cols>
    <col min="3" max="3" width="13.42578125" customWidth="1"/>
    <col min="5" max="5" width="10" customWidth="1"/>
    <col min="8" max="8" width="10" customWidth="1"/>
  </cols>
  <sheetData>
    <row r="1" spans="1:10" ht="59.25" thickBot="1" x14ac:dyDescent="0.9">
      <c r="A1" s="13" t="s">
        <v>1</v>
      </c>
    </row>
    <row r="2" spans="1:10" ht="18" thickBot="1" x14ac:dyDescent="0.3">
      <c r="C2" s="9" t="s">
        <v>12</v>
      </c>
      <c r="D2" s="10"/>
      <c r="E2" s="75" t="s">
        <v>60</v>
      </c>
    </row>
    <row r="4" spans="1:10" x14ac:dyDescent="0.25">
      <c r="C4" s="8" t="s">
        <v>14</v>
      </c>
      <c r="E4" s="27">
        <v>132708</v>
      </c>
    </row>
    <row r="5" spans="1:10" x14ac:dyDescent="0.25">
      <c r="C5" s="8" t="s">
        <v>15</v>
      </c>
      <c r="E5" s="27">
        <v>164200</v>
      </c>
      <c r="G5" s="8" t="s">
        <v>36</v>
      </c>
      <c r="H5" s="25">
        <f>SUM(E4:E24)/21</f>
        <v>154337.95238095237</v>
      </c>
    </row>
    <row r="6" spans="1:10" x14ac:dyDescent="0.25">
      <c r="C6" s="8" t="s">
        <v>16</v>
      </c>
      <c r="E6" s="27">
        <v>135557</v>
      </c>
      <c r="G6" s="8" t="s">
        <v>35</v>
      </c>
      <c r="H6" s="26">
        <v>188744</v>
      </c>
    </row>
    <row r="7" spans="1:10" x14ac:dyDescent="0.25">
      <c r="C7" s="8" t="s">
        <v>17</v>
      </c>
      <c r="E7" s="27">
        <v>164753</v>
      </c>
      <c r="G7" s="8" t="s">
        <v>37</v>
      </c>
      <c r="H7" s="26">
        <v>125054</v>
      </c>
    </row>
    <row r="8" spans="1:10" x14ac:dyDescent="0.25">
      <c r="C8" s="8" t="s">
        <v>18</v>
      </c>
      <c r="E8" s="27">
        <v>151525</v>
      </c>
    </row>
    <row r="9" spans="1:10" x14ac:dyDescent="0.25">
      <c r="C9" s="8" t="s">
        <v>19</v>
      </c>
      <c r="E9" s="27">
        <v>125054</v>
      </c>
    </row>
    <row r="10" spans="1:10" x14ac:dyDescent="0.25">
      <c r="C10" s="8" t="s">
        <v>20</v>
      </c>
      <c r="E10" s="27">
        <v>176874</v>
      </c>
    </row>
    <row r="11" spans="1:10" x14ac:dyDescent="0.25">
      <c r="C11" s="8" t="s">
        <v>21</v>
      </c>
      <c r="E11" s="27">
        <v>160524</v>
      </c>
    </row>
    <row r="12" spans="1:10" x14ac:dyDescent="0.25">
      <c r="C12" s="8" t="s">
        <v>22</v>
      </c>
      <c r="E12" s="27">
        <v>187000</v>
      </c>
    </row>
    <row r="13" spans="1:10" x14ac:dyDescent="0.25">
      <c r="C13" s="8" t="s">
        <v>23</v>
      </c>
      <c r="E13" s="27">
        <v>138439</v>
      </c>
    </row>
    <row r="14" spans="1:10" x14ac:dyDescent="0.25">
      <c r="C14" s="8" t="s">
        <v>24</v>
      </c>
      <c r="E14" s="27">
        <v>183071</v>
      </c>
    </row>
    <row r="15" spans="1:10" x14ac:dyDescent="0.25">
      <c r="C15" s="8" t="s">
        <v>25</v>
      </c>
      <c r="E15" s="29">
        <v>129950</v>
      </c>
    </row>
    <row r="16" spans="1:10" x14ac:dyDescent="0.25">
      <c r="C16" s="8" t="s">
        <v>26</v>
      </c>
      <c r="E16" s="27">
        <v>188744</v>
      </c>
      <c r="J16" t="s">
        <v>149</v>
      </c>
    </row>
    <row r="17" spans="3:5" x14ac:dyDescent="0.25">
      <c r="C17" s="8" t="s">
        <v>27</v>
      </c>
      <c r="E17" s="27">
        <v>153381</v>
      </c>
    </row>
    <row r="18" spans="3:5" x14ac:dyDescent="0.25">
      <c r="C18" s="8" t="s">
        <v>28</v>
      </c>
      <c r="E18" s="27">
        <v>145106</v>
      </c>
    </row>
    <row r="19" spans="3:5" x14ac:dyDescent="0.25">
      <c r="C19" s="8" t="s">
        <v>29</v>
      </c>
      <c r="E19" s="27">
        <v>182184</v>
      </c>
    </row>
    <row r="20" spans="3:5" x14ac:dyDescent="0.25">
      <c r="C20" s="8" t="s">
        <v>30</v>
      </c>
      <c r="E20" s="28">
        <v>140754</v>
      </c>
    </row>
    <row r="21" spans="3:5" x14ac:dyDescent="0.25">
      <c r="C21" s="8" t="s">
        <v>31</v>
      </c>
      <c r="E21" s="27">
        <v>141360</v>
      </c>
    </row>
    <row r="22" spans="3:5" ht="17.25" x14ac:dyDescent="0.25">
      <c r="C22" s="8" t="s">
        <v>59</v>
      </c>
      <c r="E22" s="27">
        <v>158710</v>
      </c>
    </row>
    <row r="23" spans="3:5" x14ac:dyDescent="0.25">
      <c r="C23" s="8" t="s">
        <v>33</v>
      </c>
      <c r="E23" s="27">
        <v>148495</v>
      </c>
    </row>
    <row r="24" spans="3:5" x14ac:dyDescent="0.25">
      <c r="C24" s="8" t="s">
        <v>34</v>
      </c>
      <c r="E24" s="27">
        <v>132708</v>
      </c>
    </row>
  </sheetData>
  <phoneticPr fontId="0"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482F5-C603-4285-8B0E-74753259BAB4}">
  <dimension ref="A1:J24"/>
  <sheetViews>
    <sheetView topLeftCell="A11" workbookViewId="0">
      <selection activeCell="J15" sqref="J15"/>
    </sheetView>
  </sheetViews>
  <sheetFormatPr defaultRowHeight="15" x14ac:dyDescent="0.25"/>
  <cols>
    <col min="3" max="3" width="13.42578125" customWidth="1"/>
    <col min="5" max="5" width="10" customWidth="1"/>
    <col min="8" max="8" width="10" customWidth="1"/>
  </cols>
  <sheetData>
    <row r="1" spans="1:10" ht="59.25" thickBot="1" x14ac:dyDescent="0.9">
      <c r="A1" s="13" t="s">
        <v>2</v>
      </c>
    </row>
    <row r="2" spans="1:10" ht="18" thickBot="1" x14ac:dyDescent="0.3">
      <c r="C2" s="9" t="s">
        <v>12</v>
      </c>
      <c r="D2" s="10"/>
      <c r="E2" s="75" t="s">
        <v>60</v>
      </c>
    </row>
    <row r="4" spans="1:10" x14ac:dyDescent="0.25">
      <c r="C4" s="8" t="s">
        <v>14</v>
      </c>
      <c r="E4" s="27">
        <v>132708</v>
      </c>
    </row>
    <row r="5" spans="1:10" x14ac:dyDescent="0.25">
      <c r="C5" s="8" t="s">
        <v>15</v>
      </c>
      <c r="E5" s="27">
        <v>176493</v>
      </c>
      <c r="G5" s="8" t="s">
        <v>36</v>
      </c>
      <c r="H5" s="25">
        <f>SUM(E4:E24)/21</f>
        <v>144824.09047619047</v>
      </c>
    </row>
    <row r="6" spans="1:10" x14ac:dyDescent="0.25">
      <c r="C6" s="8" t="s">
        <v>16</v>
      </c>
      <c r="E6" s="27">
        <v>138057</v>
      </c>
      <c r="G6" s="8" t="s">
        <v>35</v>
      </c>
      <c r="H6" s="26">
        <v>176493</v>
      </c>
    </row>
    <row r="7" spans="1:10" x14ac:dyDescent="0.25">
      <c r="C7" s="8" t="s">
        <v>17</v>
      </c>
      <c r="E7" s="27">
        <v>137914</v>
      </c>
      <c r="G7" s="8" t="s">
        <v>37</v>
      </c>
      <c r="H7" s="26">
        <v>125054</v>
      </c>
    </row>
    <row r="8" spans="1:10" x14ac:dyDescent="0.25">
      <c r="C8" s="8" t="s">
        <v>18</v>
      </c>
      <c r="E8" s="27">
        <v>151525</v>
      </c>
    </row>
    <row r="9" spans="1:10" x14ac:dyDescent="0.25">
      <c r="C9" s="8" t="s">
        <v>19</v>
      </c>
      <c r="E9" s="27">
        <v>125054</v>
      </c>
    </row>
    <row r="10" spans="1:10" x14ac:dyDescent="0.25">
      <c r="C10" s="8" t="s">
        <v>20</v>
      </c>
      <c r="E10" s="27">
        <v>164800</v>
      </c>
    </row>
    <row r="11" spans="1:10" x14ac:dyDescent="0.25">
      <c r="C11" s="8" t="s">
        <v>21</v>
      </c>
      <c r="E11" s="27">
        <v>160524</v>
      </c>
    </row>
    <row r="12" spans="1:10" x14ac:dyDescent="0.25">
      <c r="C12" s="8" t="s">
        <v>22</v>
      </c>
      <c r="E12" s="27">
        <v>165293</v>
      </c>
    </row>
    <row r="13" spans="1:10" x14ac:dyDescent="0.25">
      <c r="C13" s="8" t="s">
        <v>23</v>
      </c>
      <c r="E13" s="27">
        <v>138439</v>
      </c>
    </row>
    <row r="14" spans="1:10" x14ac:dyDescent="0.25">
      <c r="C14" s="8" t="s">
        <v>24</v>
      </c>
      <c r="E14" s="27">
        <v>154589</v>
      </c>
    </row>
    <row r="15" spans="1:10" x14ac:dyDescent="0.25">
      <c r="C15" s="8" t="s">
        <v>25</v>
      </c>
      <c r="E15" s="29">
        <v>125338</v>
      </c>
      <c r="J15" t="s">
        <v>149</v>
      </c>
    </row>
    <row r="16" spans="1:10" x14ac:dyDescent="0.25">
      <c r="C16" s="8" t="s">
        <v>26</v>
      </c>
      <c r="E16" s="27">
        <v>131382</v>
      </c>
    </row>
    <row r="17" spans="3:5" x14ac:dyDescent="0.25">
      <c r="C17" s="8" t="s">
        <v>27</v>
      </c>
      <c r="E17" s="27">
        <v>141865</v>
      </c>
    </row>
    <row r="18" spans="3:5" x14ac:dyDescent="0.25">
      <c r="C18" s="8" t="s">
        <v>28</v>
      </c>
      <c r="E18" s="27">
        <v>145106</v>
      </c>
    </row>
    <row r="19" spans="3:5" x14ac:dyDescent="0.25">
      <c r="C19" s="8" t="s">
        <v>29</v>
      </c>
      <c r="E19" s="27">
        <v>157030</v>
      </c>
    </row>
    <row r="20" spans="3:5" x14ac:dyDescent="0.25">
      <c r="C20" s="8" t="s">
        <v>30</v>
      </c>
      <c r="E20" s="28">
        <v>134567.9</v>
      </c>
    </row>
    <row r="21" spans="3:5" x14ac:dyDescent="0.25">
      <c r="C21" s="8" t="s">
        <v>31</v>
      </c>
      <c r="E21" s="27">
        <v>139320</v>
      </c>
    </row>
    <row r="22" spans="3:5" x14ac:dyDescent="0.25">
      <c r="C22" s="8" t="s">
        <v>32</v>
      </c>
      <c r="E22" s="27">
        <v>145865</v>
      </c>
    </row>
    <row r="23" spans="3:5" x14ac:dyDescent="0.25">
      <c r="C23" s="8" t="s">
        <v>33</v>
      </c>
      <c r="E23" s="27">
        <v>142728</v>
      </c>
    </row>
    <row r="24" spans="3:5" x14ac:dyDescent="0.25">
      <c r="C24" s="8" t="s">
        <v>34</v>
      </c>
      <c r="E24" s="27">
        <v>132708</v>
      </c>
    </row>
  </sheetData>
  <phoneticPr fontId="0"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013D2-BDD3-4478-BC22-3F2B7BB3F763}">
  <dimension ref="A1:J24"/>
  <sheetViews>
    <sheetView topLeftCell="A20" workbookViewId="0">
      <selection activeCell="J16" sqref="J16"/>
    </sheetView>
  </sheetViews>
  <sheetFormatPr defaultRowHeight="15" x14ac:dyDescent="0.25"/>
  <cols>
    <col min="3" max="3" width="13.42578125" customWidth="1"/>
    <col min="5" max="5" width="10" customWidth="1"/>
    <col min="8" max="8" width="10" customWidth="1"/>
  </cols>
  <sheetData>
    <row r="1" spans="1:10" ht="59.25" thickBot="1" x14ac:dyDescent="0.9">
      <c r="A1" s="13" t="s">
        <v>4</v>
      </c>
    </row>
    <row r="2" spans="1:10" ht="18" thickBot="1" x14ac:dyDescent="0.3">
      <c r="C2" s="9" t="s">
        <v>12</v>
      </c>
      <c r="D2" s="10"/>
      <c r="E2" s="75" t="s">
        <v>60</v>
      </c>
    </row>
    <row r="4" spans="1:10" x14ac:dyDescent="0.25">
      <c r="C4" s="8" t="s">
        <v>14</v>
      </c>
      <c r="E4" s="65">
        <v>0</v>
      </c>
    </row>
    <row r="5" spans="1:10" x14ac:dyDescent="0.25">
      <c r="C5" s="8" t="s">
        <v>15</v>
      </c>
      <c r="E5" s="65">
        <v>0</v>
      </c>
      <c r="G5" s="8" t="s">
        <v>36</v>
      </c>
      <c r="H5" s="25">
        <f>SUM(E10:E12)/2</f>
        <v>165046.5</v>
      </c>
    </row>
    <row r="6" spans="1:10" x14ac:dyDescent="0.25">
      <c r="C6" s="8" t="s">
        <v>16</v>
      </c>
      <c r="E6" s="65">
        <v>0</v>
      </c>
      <c r="G6" s="8" t="s">
        <v>35</v>
      </c>
      <c r="H6" s="26">
        <v>165293</v>
      </c>
    </row>
    <row r="7" spans="1:10" x14ac:dyDescent="0.25">
      <c r="C7" s="8" t="s">
        <v>17</v>
      </c>
      <c r="E7" s="65">
        <v>0</v>
      </c>
      <c r="G7" s="8" t="s">
        <v>37</v>
      </c>
      <c r="H7" s="26">
        <f>E10</f>
        <v>164800</v>
      </c>
    </row>
    <row r="8" spans="1:10" x14ac:dyDescent="0.25">
      <c r="C8" s="8" t="s">
        <v>18</v>
      </c>
      <c r="E8" s="65">
        <v>0</v>
      </c>
    </row>
    <row r="9" spans="1:10" x14ac:dyDescent="0.25">
      <c r="C9" s="8" t="s">
        <v>19</v>
      </c>
      <c r="E9" s="65">
        <v>0</v>
      </c>
    </row>
    <row r="10" spans="1:10" ht="17.25" x14ac:dyDescent="0.25">
      <c r="C10" s="8" t="s">
        <v>66</v>
      </c>
      <c r="E10" s="58">
        <v>164800</v>
      </c>
    </row>
    <row r="11" spans="1:10" x14ac:dyDescent="0.25">
      <c r="C11" s="8" t="s">
        <v>21</v>
      </c>
      <c r="D11" s="36"/>
      <c r="E11" s="58">
        <v>0</v>
      </c>
    </row>
    <row r="12" spans="1:10" ht="17.25" x14ac:dyDescent="0.25">
      <c r="C12" s="8" t="s">
        <v>69</v>
      </c>
      <c r="E12" s="58">
        <v>165293</v>
      </c>
    </row>
    <row r="13" spans="1:10" x14ac:dyDescent="0.25">
      <c r="C13" s="8" t="s">
        <v>23</v>
      </c>
      <c r="E13" s="65">
        <v>0</v>
      </c>
    </row>
    <row r="14" spans="1:10" x14ac:dyDescent="0.25">
      <c r="C14" s="8" t="s">
        <v>24</v>
      </c>
      <c r="E14" s="65">
        <v>0</v>
      </c>
    </row>
    <row r="15" spans="1:10" x14ac:dyDescent="0.25">
      <c r="C15" s="8" t="s">
        <v>25</v>
      </c>
      <c r="E15" s="65">
        <v>0</v>
      </c>
      <c r="J15" t="s">
        <v>149</v>
      </c>
    </row>
    <row r="16" spans="1:10" x14ac:dyDescent="0.25">
      <c r="C16" s="8" t="s">
        <v>26</v>
      </c>
      <c r="E16" s="65">
        <v>0</v>
      </c>
    </row>
    <row r="17" spans="3:5" x14ac:dyDescent="0.25">
      <c r="C17" s="8" t="s">
        <v>27</v>
      </c>
      <c r="E17" s="65">
        <v>0</v>
      </c>
    </row>
    <row r="18" spans="3:5" x14ac:dyDescent="0.25">
      <c r="C18" s="8" t="s">
        <v>28</v>
      </c>
      <c r="E18" s="65">
        <v>0</v>
      </c>
    </row>
    <row r="19" spans="3:5" x14ac:dyDescent="0.25">
      <c r="C19" s="8" t="s">
        <v>29</v>
      </c>
      <c r="E19" s="65">
        <v>0</v>
      </c>
    </row>
    <row r="20" spans="3:5" x14ac:dyDescent="0.25">
      <c r="C20" s="8" t="s">
        <v>30</v>
      </c>
      <c r="E20" s="65">
        <v>0</v>
      </c>
    </row>
    <row r="21" spans="3:5" x14ac:dyDescent="0.25">
      <c r="C21" s="8" t="s">
        <v>31</v>
      </c>
      <c r="E21" s="65">
        <v>0</v>
      </c>
    </row>
    <row r="22" spans="3:5" x14ac:dyDescent="0.25">
      <c r="C22" s="8" t="s">
        <v>32</v>
      </c>
      <c r="E22" s="65">
        <v>0</v>
      </c>
    </row>
    <row r="23" spans="3:5" x14ac:dyDescent="0.25">
      <c r="C23" s="8" t="s">
        <v>33</v>
      </c>
      <c r="E23" s="65">
        <v>0</v>
      </c>
    </row>
    <row r="24" spans="3:5" x14ac:dyDescent="0.25">
      <c r="C24" s="8" t="s">
        <v>34</v>
      </c>
      <c r="E24" s="65">
        <v>0</v>
      </c>
    </row>
  </sheetData>
  <phoneticPr fontId="0"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7A18-563B-419A-9482-4758FD92E65C}">
  <dimension ref="A1:J24"/>
  <sheetViews>
    <sheetView topLeftCell="A8" workbookViewId="0">
      <selection activeCell="J14" sqref="J14"/>
    </sheetView>
  </sheetViews>
  <sheetFormatPr defaultRowHeight="15" x14ac:dyDescent="0.25"/>
  <cols>
    <col min="2" max="2" width="13.42578125" customWidth="1"/>
    <col min="4" max="4" width="10" customWidth="1"/>
    <col min="6" max="6" width="10" customWidth="1"/>
  </cols>
  <sheetData>
    <row r="1" spans="1:10" ht="59.25" thickBot="1" x14ac:dyDescent="0.9">
      <c r="A1" s="13" t="s">
        <v>11</v>
      </c>
    </row>
    <row r="2" spans="1:10" ht="18" thickBot="1" x14ac:dyDescent="0.3">
      <c r="B2" s="9" t="s">
        <v>12</v>
      </c>
      <c r="C2" s="10"/>
      <c r="D2" s="81" t="s">
        <v>60</v>
      </c>
      <c r="E2" s="43"/>
      <c r="F2" s="8"/>
    </row>
    <row r="4" spans="1:10" x14ac:dyDescent="0.25">
      <c r="B4" s="8" t="s">
        <v>14</v>
      </c>
      <c r="D4" s="58">
        <v>200494</v>
      </c>
      <c r="E4" s="12"/>
      <c r="F4" s="44"/>
      <c r="H4" t="s">
        <v>38</v>
      </c>
    </row>
    <row r="5" spans="1:10" x14ac:dyDescent="0.25">
      <c r="B5" s="8" t="s">
        <v>15</v>
      </c>
      <c r="D5" s="58">
        <v>202166</v>
      </c>
      <c r="E5" s="12"/>
      <c r="F5" s="44"/>
      <c r="H5" s="8" t="s">
        <v>38</v>
      </c>
      <c r="I5" s="12" t="s">
        <v>38</v>
      </c>
    </row>
    <row r="6" spans="1:10" x14ac:dyDescent="0.25">
      <c r="B6" s="8" t="s">
        <v>16</v>
      </c>
      <c r="D6" s="58">
        <v>202457</v>
      </c>
      <c r="E6" s="12"/>
      <c r="F6" s="44"/>
      <c r="H6" s="8" t="s">
        <v>38</v>
      </c>
      <c r="I6" s="12" t="s">
        <v>38</v>
      </c>
    </row>
    <row r="7" spans="1:10" x14ac:dyDescent="0.25">
      <c r="B7" s="8" t="s">
        <v>17</v>
      </c>
      <c r="D7" s="58">
        <v>202166</v>
      </c>
      <c r="E7" s="12"/>
      <c r="F7" s="44"/>
      <c r="H7" s="8" t="s">
        <v>38</v>
      </c>
      <c r="I7" s="12" t="s">
        <v>38</v>
      </c>
    </row>
    <row r="8" spans="1:10" x14ac:dyDescent="0.25">
      <c r="B8" s="8" t="s">
        <v>18</v>
      </c>
      <c r="D8" s="58">
        <v>202164</v>
      </c>
      <c r="E8" s="12"/>
      <c r="F8" s="44"/>
    </row>
    <row r="9" spans="1:10" x14ac:dyDescent="0.25">
      <c r="B9" s="8" t="s">
        <v>19</v>
      </c>
      <c r="D9" s="58">
        <v>202368</v>
      </c>
      <c r="E9" s="12"/>
      <c r="F9" s="44"/>
    </row>
    <row r="10" spans="1:10" x14ac:dyDescent="0.25">
      <c r="B10" s="8" t="s">
        <v>20</v>
      </c>
      <c r="D10" s="58">
        <v>199760</v>
      </c>
      <c r="E10" s="12"/>
      <c r="F10" s="44"/>
    </row>
    <row r="11" spans="1:10" ht="17.25" x14ac:dyDescent="0.25">
      <c r="B11" s="8" t="s">
        <v>70</v>
      </c>
      <c r="D11" s="58">
        <v>151004</v>
      </c>
      <c r="E11" s="12"/>
      <c r="F11" s="44"/>
    </row>
    <row r="12" spans="1:10" x14ac:dyDescent="0.25">
      <c r="B12" s="8" t="s">
        <v>22</v>
      </c>
      <c r="D12" s="58">
        <v>201665</v>
      </c>
      <c r="E12" s="12"/>
      <c r="F12" s="44"/>
    </row>
    <row r="13" spans="1:10" x14ac:dyDescent="0.25">
      <c r="B13" s="8" t="s">
        <v>23</v>
      </c>
      <c r="D13" s="58">
        <v>202165</v>
      </c>
      <c r="E13" s="12"/>
      <c r="F13" s="44"/>
    </row>
    <row r="14" spans="1:10" x14ac:dyDescent="0.25">
      <c r="B14" s="8" t="s">
        <v>24</v>
      </c>
      <c r="D14" s="58">
        <v>202166</v>
      </c>
      <c r="E14" s="12"/>
      <c r="F14" s="44"/>
      <c r="J14" t="s">
        <v>149</v>
      </c>
    </row>
    <row r="15" spans="1:10" ht="17.25" x14ac:dyDescent="0.25">
      <c r="B15" s="8" t="s">
        <v>72</v>
      </c>
      <c r="D15" s="59" t="s">
        <v>55</v>
      </c>
      <c r="E15" s="12"/>
      <c r="F15" s="45"/>
    </row>
    <row r="16" spans="1:10" ht="17.25" x14ac:dyDescent="0.25">
      <c r="B16" s="8" t="s">
        <v>73</v>
      </c>
      <c r="D16" s="59" t="s">
        <v>55</v>
      </c>
      <c r="E16" s="12"/>
      <c r="F16" s="44"/>
    </row>
    <row r="17" spans="2:6" x14ac:dyDescent="0.25">
      <c r="B17" s="8" t="s">
        <v>27</v>
      </c>
      <c r="D17" s="58">
        <v>202165</v>
      </c>
      <c r="E17" s="12"/>
      <c r="F17" s="44"/>
    </row>
    <row r="18" spans="2:6" x14ac:dyDescent="0.25">
      <c r="B18" s="8" t="s">
        <v>28</v>
      </c>
      <c r="D18" s="58">
        <v>202850</v>
      </c>
      <c r="E18" s="12"/>
      <c r="F18" s="45"/>
    </row>
    <row r="19" spans="2:6" x14ac:dyDescent="0.25">
      <c r="B19" s="8" t="s">
        <v>29</v>
      </c>
      <c r="D19" s="83">
        <v>204167</v>
      </c>
      <c r="E19" s="12"/>
      <c r="F19" s="44"/>
    </row>
    <row r="20" spans="2:6" x14ac:dyDescent="0.25">
      <c r="B20" s="8" t="s">
        <v>30</v>
      </c>
      <c r="D20" s="64">
        <v>203666</v>
      </c>
      <c r="E20" s="12"/>
      <c r="F20" s="46"/>
    </row>
    <row r="21" spans="2:6" x14ac:dyDescent="0.25">
      <c r="B21" s="8" t="s">
        <v>31</v>
      </c>
      <c r="D21" s="58">
        <v>202368</v>
      </c>
      <c r="E21" s="12"/>
      <c r="F21" s="44"/>
    </row>
    <row r="22" spans="2:6" ht="17.25" x14ac:dyDescent="0.25">
      <c r="B22" s="8" t="s">
        <v>59</v>
      </c>
      <c r="D22" s="58">
        <v>184978</v>
      </c>
      <c r="E22" s="12"/>
      <c r="F22" s="44"/>
    </row>
    <row r="23" spans="2:6" ht="17.25" x14ac:dyDescent="0.25">
      <c r="B23" s="8" t="s">
        <v>74</v>
      </c>
      <c r="D23" s="59" t="s">
        <v>55</v>
      </c>
      <c r="E23" s="12"/>
      <c r="F23" s="44"/>
    </row>
    <row r="24" spans="2:6" ht="17.25" x14ac:dyDescent="0.25">
      <c r="B24" s="8" t="s">
        <v>71</v>
      </c>
      <c r="D24" s="58">
        <v>170893</v>
      </c>
      <c r="E24" s="12"/>
      <c r="F24" s="44"/>
    </row>
  </sheetData>
  <phoneticPr fontId="0"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889A715324B54B8EDF372316372576" ma:contentTypeVersion="18" ma:contentTypeDescription="Create a new document." ma:contentTypeScope="" ma:versionID="3d18b0afb899af463fa2d74ada4d9264">
  <xsd:schema xmlns:xsd="http://www.w3.org/2001/XMLSchema" xmlns:xs="http://www.w3.org/2001/XMLSchema" xmlns:p="http://schemas.microsoft.com/office/2006/metadata/properties" xmlns:ns2="3c5d554c-4fee-44fe-9a6c-a85870d0cc74" xmlns:ns3="0467b9d9-9e7f-4879-b819-a73a21460942" targetNamespace="http://schemas.microsoft.com/office/2006/metadata/properties" ma:root="true" ma:fieldsID="52f8e32459e8a4d319e32a538c15e476" ns2:_="" ns3:_="">
    <xsd:import namespace="3c5d554c-4fee-44fe-9a6c-a85870d0cc74"/>
    <xsd:import namespace="0467b9d9-9e7f-4879-b819-a73a21460942"/>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d554c-4fee-44fe-9a6c-a85870d0cc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7327d58-b25e-467e-ac06-4380e46d8c1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67b9d9-9e7f-4879-b819-a73a214609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b41fc2d-6f42-42da-b965-5d559863fcaf}" ma:internalName="TaxCatchAll" ma:showField="CatchAllData" ma:web="0467b9d9-9e7f-4879-b819-a73a214609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68E684-DCF2-4FB0-A3AD-C04A63332263}">
  <ds:schemaRefs>
    <ds:schemaRef ds:uri="http://schemas.microsoft.com/office/2006/metadata/longProperties"/>
  </ds:schemaRefs>
</ds:datastoreItem>
</file>

<file path=customXml/itemProps2.xml><?xml version="1.0" encoding="utf-8"?>
<ds:datastoreItem xmlns:ds="http://schemas.openxmlformats.org/officeDocument/2006/customXml" ds:itemID="{9A4D492C-0D73-4C30-880B-43B50FDE8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5d554c-4fee-44fe-9a6c-a85870d0cc74"/>
    <ds:schemaRef ds:uri="0467b9d9-9e7f-4879-b819-a73a21460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14BEF6-D173-408D-B7A2-DAD52062B7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1</vt:i4>
      </vt:variant>
    </vt:vector>
  </HeadingPairs>
  <TitlesOfParts>
    <vt:vector size="47" baseType="lpstr">
      <vt:lpstr>MENU</vt:lpstr>
      <vt:lpstr>COUNTY EXECUTIVE</vt:lpstr>
      <vt:lpstr>COMMISSIONERS</vt:lpstr>
      <vt:lpstr>COMMISSIONER DIRECTOR</vt:lpstr>
      <vt:lpstr>COUNTY CLERK</vt:lpstr>
      <vt:lpstr>SHERIFF</vt:lpstr>
      <vt:lpstr>SURROGATE</vt:lpstr>
      <vt:lpstr>REGISTER OF DEEDS</vt:lpstr>
      <vt:lpstr>PROSECUTOR</vt:lpstr>
      <vt:lpstr>SUPERINTENDENT OF ELECTIONS</vt:lpstr>
      <vt:lpstr>TAX ADMINISTRATOR</vt:lpstr>
      <vt:lpstr>ADJUSTER</vt:lpstr>
      <vt:lpstr>ADMINISTRATOR</vt:lpstr>
      <vt:lpstr>ASSIST. DEPUTY ADMIN.</vt:lpstr>
      <vt:lpstr>BOARD OF SOCIAL SERVICES WELFAR</vt:lpstr>
      <vt:lpstr>COUNSEL SOLICITOR</vt:lpstr>
      <vt:lpstr>CLERK TO THE BOARD</vt:lpstr>
      <vt:lpstr>ENGINEER</vt:lpstr>
      <vt:lpstr>FINANCIAL OFFICER TREASURER</vt:lpstr>
      <vt:lpstr>FIRE MARSHALL</vt:lpstr>
      <vt:lpstr>LIBRARY DIRECTOR</vt:lpstr>
      <vt:lpstr>HEALTH OFFICER</vt:lpstr>
      <vt:lpstr> HUMAN SERVICES DIRECTOR</vt:lpstr>
      <vt:lpstr>INFORMATION TECHNOLOGY</vt:lpstr>
      <vt:lpstr>IMPROVEMENT AUTHORITY ED</vt:lpstr>
      <vt:lpstr>JAIL WARDEN</vt:lpstr>
      <vt:lpstr>OEM COORDINATOR</vt:lpstr>
      <vt:lpstr>PARKS AND RECREATION DIRECTOR</vt:lpstr>
      <vt:lpstr>PERSONNEL DIRECTOR</vt:lpstr>
      <vt:lpstr>PLANNING DIRECTOR</vt:lpstr>
      <vt:lpstr>PUBLIC INFORMATION OFFICER</vt:lpstr>
      <vt:lpstr>PUBLIC SAFETY DIRECTOR</vt:lpstr>
      <vt:lpstr>PURCHASING AGENT</vt:lpstr>
      <vt:lpstr>ROAD SUPERVISOR</vt:lpstr>
      <vt:lpstr>PUBLIC WORKS DIRECTOR</vt:lpstr>
      <vt:lpstr>SUPT. OF WEIGHTS &amp; MEASURES</vt:lpstr>
      <vt:lpstr>TBD 1</vt:lpstr>
      <vt:lpstr>TBD 2</vt:lpstr>
      <vt:lpstr>TBD 3</vt:lpstr>
      <vt:lpstr>TBD 4</vt:lpstr>
      <vt:lpstr>TBD 5</vt:lpstr>
      <vt:lpstr>TBD 6</vt:lpstr>
      <vt:lpstr>TBD 7</vt:lpstr>
      <vt:lpstr>TBD 8</vt:lpstr>
      <vt:lpstr>TBD 9</vt:lpstr>
      <vt:lpstr>TBD10</vt:lpstr>
      <vt:lpstr>ADMINISTRATOR</vt:lpstr>
    </vt:vector>
  </TitlesOfParts>
  <Company>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Carden</dc:creator>
  <cp:lastModifiedBy>Allen Weston</cp:lastModifiedBy>
  <cp:lastPrinted>2024-09-25T18:45:39Z</cp:lastPrinted>
  <dcterms:created xsi:type="dcterms:W3CDTF">2013-01-03T17:06:23Z</dcterms:created>
  <dcterms:modified xsi:type="dcterms:W3CDTF">2024-11-15T18:40:36Z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