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drawings/drawing83.xml" ContentType="application/vnd.openxmlformats-officedocument.drawing+xml"/>
  <Override PartName="/xl/worksheets/sheet84.xml" ContentType="application/vnd.openxmlformats-officedocument.spreadsheetml.worksheet+xml"/>
  <Override PartName="/xl/drawings/drawing84.xml" ContentType="application/vnd.openxmlformats-officedocument.drawing+xml"/>
  <Override PartName="/xl/worksheets/sheet85.xml" ContentType="application/vnd.openxmlformats-officedocument.spreadsheetml.worksheet+xml"/>
  <Override PartName="/xl/drawings/drawing85.xml" ContentType="application/vnd.openxmlformats-officedocument.drawing+xml"/>
  <Override PartName="/xl/worksheets/sheet86.xml" ContentType="application/vnd.openxmlformats-officedocument.spreadsheetml.worksheet+xml"/>
  <Override PartName="/xl/drawings/drawing86.xml" ContentType="application/vnd.openxmlformats-officedocument.drawing+xml"/>
  <Override PartName="/xl/worksheets/sheet87.xml" ContentType="application/vnd.openxmlformats-officedocument.spreadsheetml.worksheet+xml"/>
  <Override PartName="/xl/drawings/drawing87.xml" ContentType="application/vnd.openxmlformats-officedocument.drawing+xml"/>
  <Override PartName="/xl/worksheets/sheet88.xml" ContentType="application/vnd.openxmlformats-officedocument.spreadsheetml.worksheet+xml"/>
  <Override PartName="/xl/drawings/drawing88.xml" ContentType="application/vnd.openxmlformats-officedocument.drawing+xml"/>
  <Override PartName="/xl/worksheets/sheet89.xml" ContentType="application/vnd.openxmlformats-officedocument.spreadsheetml.worksheet+xml"/>
  <Override PartName="/xl/drawings/drawing89.xml" ContentType="application/vnd.openxmlformats-officedocument.drawing+xml"/>
  <Override PartName="/xl/worksheets/sheet90.xml" ContentType="application/vnd.openxmlformats-officedocument.spreadsheetml.worksheet+xml"/>
  <Override PartName="/xl/drawings/drawing90.xml" ContentType="application/vnd.openxmlformats-officedocument.drawing+xml"/>
  <Override PartName="/xl/worksheets/sheet91.xml" ContentType="application/vnd.openxmlformats-officedocument.spreadsheetml.worksheet+xml"/>
  <Override PartName="/xl/drawings/drawing9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05" activeTab="0"/>
  </bookViews>
  <sheets>
    <sheet name="MENU" sheetId="1" r:id="rId1"/>
    <sheet name="COUNTY EXECUTIVE" sheetId="2" r:id="rId2"/>
    <sheet name="FREEHOLDERS" sheetId="3" r:id="rId3"/>
    <sheet name="FREEHOLDERS DIRECTOR" sheetId="4" r:id="rId4"/>
    <sheet name="SHERIFF" sheetId="5" r:id="rId5"/>
    <sheet name="SURROGATE" sheetId="6" r:id="rId6"/>
    <sheet name="COUNTY CLERK" sheetId="7" r:id="rId7"/>
    <sheet name="REGISTER OF DEEDS" sheetId="8" r:id="rId8"/>
    <sheet name="TAX ADMINISTRATOR" sheetId="9" r:id="rId9"/>
    <sheet name="SUPERINTENDENT OF SCHOOLS" sheetId="10" r:id="rId10"/>
    <sheet name="ADMINISTRATOR" sheetId="11" r:id="rId11"/>
    <sheet name="ASSISTANT MEDICAL EXAMINER" sheetId="12" r:id="rId12"/>
    <sheet name="CERTIFIED COUNTY PURCHASING OFF" sheetId="13" r:id="rId13"/>
    <sheet name="CHIEF FINANCIAL OFFICER" sheetId="14" r:id="rId14"/>
    <sheet name="CLERK TO THE BOARD" sheetId="15" r:id="rId15"/>
    <sheet name="COMPTROLLER" sheetId="16" r:id="rId16"/>
    <sheet name="CONSTABLES" sheetId="17" r:id="rId17"/>
    <sheet name="COUNSEL" sheetId="18" r:id="rId18"/>
    <sheet name="DIRECTOR OF YOUTH SERVICES" sheetId="19" r:id="rId19"/>
    <sheet name="ENGINEER" sheetId="20" r:id="rId20"/>
    <sheet name="GENERAL STOREKEEPER" sheetId="21" r:id="rId21"/>
    <sheet name="MEDICAL EXAMINER" sheetId="22" r:id="rId22"/>
    <sheet name="MORGUE KEEPER" sheetId="23" r:id="rId23"/>
    <sheet name="PUBLIC AGENCY COMPLINCE OFFICER" sheetId="24" r:id="rId24"/>
    <sheet name="PURCHASING AGENT" sheetId="25" r:id="rId25"/>
    <sheet name="ROAD SUPERVISOR" sheetId="26" r:id="rId26"/>
    <sheet name="SUPERINTENDENT OF BLDG &amp; GROUND" sheetId="27" r:id="rId27"/>
    <sheet name="TREASURER" sheetId="28" r:id="rId28"/>
    <sheet name="WARDEN" sheetId="29" r:id="rId29"/>
    <sheet name="AGING" sheetId="30" r:id="rId30"/>
    <sheet name="AGING SENIOR SERVICES" sheetId="31" r:id="rId31"/>
    <sheet name="ARCHIVES RECORD MANAGEMENT" sheetId="32" r:id="rId32"/>
    <sheet name="BUSINESS DEVELOPMENT" sheetId="33" r:id="rId33"/>
    <sheet name="CONSUMER AFFAIRS" sheetId="34" r:id="rId34"/>
    <sheet name="COUNTY ADJUSTER" sheetId="35" r:id="rId35"/>
    <sheet name="ELECTION BOARD" sheetId="36" r:id="rId36"/>
    <sheet name="EMERGENCY MANAGEMENT" sheetId="37" r:id="rId37"/>
    <sheet name="ENVIRONMENTAL HEALTH" sheetId="38" r:id="rId38"/>
    <sheet name="ETHICS BOARD" sheetId="39" r:id="rId39"/>
    <sheet name="EXTENSION SERVICES" sheetId="40" r:id="rId40"/>
    <sheet name="FACILITIES MANAGEMENT" sheetId="41" r:id="rId41"/>
    <sheet name="FIRE MARSHALL" sheetId="42" r:id="rId42"/>
    <sheet name="FLEET MANAGEMENT" sheetId="43" r:id="rId43"/>
    <sheet name="HOUSING" sheetId="44" r:id="rId44"/>
    <sheet name="HUMAN RESOURCES &amp; PERSONNEL" sheetId="45" r:id="rId45"/>
    <sheet name="HUMAN SERVICES" sheetId="46" r:id="rId46"/>
    <sheet name="INFORMATION TECHNOLOGY" sheetId="47" r:id="rId47"/>
    <sheet name="INSURANCE RISK MANAGEMENT" sheetId="48" r:id="rId48"/>
    <sheet name="LIBRARY" sheetId="49" r:id="rId49"/>
    <sheet name="OPEN SPACE" sheetId="50" r:id="rId50"/>
    <sheet name="NURSING HOME ADMINISTRATOR" sheetId="51" r:id="rId51"/>
    <sheet name="PARKS AND RECREATION" sheetId="52" r:id="rId52"/>
    <sheet name="PLANNING BOARD" sheetId="53" r:id="rId53"/>
    <sheet name="PUBLIC HEALTH" sheetId="54" r:id="rId54"/>
    <sheet name="PUBLIC SAFETY" sheetId="55" r:id="rId55"/>
    <sheet name="PUBLIC RELATIONS" sheetId="56" r:id="rId56"/>
    <sheet name="PUBLIC WORKS" sheetId="57" r:id="rId57"/>
    <sheet name="RECYCLING" sheetId="58" r:id="rId58"/>
    <sheet name="SHARED SERVICES" sheetId="59" r:id="rId59"/>
    <sheet name="TRANSPORTATION" sheetId="60" r:id="rId60"/>
    <sheet name="WEIGHTS AND MEASURES" sheetId="61" r:id="rId61"/>
    <sheet name="DIRECTOR BOARD OF SOCIAL SERVIC" sheetId="62" r:id="rId62"/>
    <sheet name="PRESIDENT COUNTY COLLEGE" sheetId="63" r:id="rId63"/>
    <sheet name="DIRECTOR OF SOLID WASTE" sheetId="64" r:id="rId64"/>
    <sheet name="DIRECTOR IMPROVEMENT AUTHORITY" sheetId="65" r:id="rId65"/>
    <sheet name="DIRECTOR MOSQUITO COMMISSION" sheetId="66" r:id="rId66"/>
    <sheet name="SUPERINTENDENT VOCATIONAL SCHOO" sheetId="67" r:id="rId67"/>
    <sheet name="LAW ENFORCEMENT SHERIFF" sheetId="68" r:id="rId68"/>
    <sheet name="UNDER SHERIFF" sheetId="69" r:id="rId69"/>
    <sheet name="CHIEF OF STAFF CIVILIAN" sheetId="70" r:id="rId70"/>
    <sheet name="SHERIFF'S CAPTAIN" sheetId="71" r:id="rId71"/>
    <sheet name="SHERIFF SERGEANT" sheetId="72" r:id="rId72"/>
    <sheet name="SHERIFF LIEUTENANT" sheetId="73" r:id="rId73"/>
    <sheet name="SHERIFF ADMINISTRATIVE" sheetId="74" r:id="rId74"/>
    <sheet name="SHERIFF CLERICAL" sheetId="75" r:id="rId75"/>
    <sheet name="CORRECTION'S WARDEN" sheetId="76" r:id="rId76"/>
    <sheet name="DEPUTY WARDEN" sheetId="77" r:id="rId77"/>
    <sheet name="WARDEN CAPTAIN" sheetId="78" r:id="rId78"/>
    <sheet name="WARDEN SERGEANT" sheetId="79" r:id="rId79"/>
    <sheet name="WARDEN LIEUTENANT" sheetId="80" r:id="rId80"/>
    <sheet name="WARDEN ADMINISTRATIVE" sheetId="81" r:id="rId81"/>
    <sheet name="WARDEN CLERICAL" sheetId="82" r:id="rId82"/>
    <sheet name="PROSECUTOR" sheetId="83" r:id="rId83"/>
    <sheet name="PROSECUTOR FIRST ASST. PROSECUT" sheetId="84" r:id="rId84"/>
    <sheet name="CHIEF OF INVESTIGATORS" sheetId="85" r:id="rId85"/>
    <sheet name="PROSECUTOR CAPTAIN" sheetId="86" r:id="rId86"/>
    <sheet name="PROSECUTOR SERGEANT" sheetId="87" r:id="rId87"/>
    <sheet name="PROSECUTOR LIEUTENANT" sheetId="88" r:id="rId88"/>
    <sheet name="PROSECUTOR ADMINISTRATIVE" sheetId="89" r:id="rId89"/>
    <sheet name="PROSECUTOR CLERICAL" sheetId="90" r:id="rId90"/>
    <sheet name="PROSECUTOR  ASST. " sheetId="91" r:id="rId91"/>
  </sheets>
  <definedNames/>
  <calcPr fullCalcOnLoad="1"/>
</workbook>
</file>

<file path=xl/sharedStrings.xml><?xml version="1.0" encoding="utf-8"?>
<sst xmlns="http://schemas.openxmlformats.org/spreadsheetml/2006/main" count="2652" uniqueCount="159">
  <si>
    <t>GOVERNING BODY</t>
  </si>
  <si>
    <t>COUNTY EXECUTIVE</t>
  </si>
  <si>
    <t>FREEHOLDER DIRECTOR</t>
  </si>
  <si>
    <t>CONSTITUTIONAL OFFICERS</t>
  </si>
  <si>
    <t>SHERIFF</t>
  </si>
  <si>
    <t>SURROGATE</t>
  </si>
  <si>
    <t>COUNTY CLERK</t>
  </si>
  <si>
    <t>REGISTER OF DEEDS</t>
  </si>
  <si>
    <t>STATE APPOINTMENTS</t>
  </si>
  <si>
    <t>TAX ADMINISTRATOR</t>
  </si>
  <si>
    <t>SUPERINTENDENT OF SCHOOLS</t>
  </si>
  <si>
    <t>COUNTY APPOINTMENTS</t>
  </si>
  <si>
    <t>ADMINISTRATOR</t>
  </si>
  <si>
    <t>ASSISTANT MEDICAL EXAMINER</t>
  </si>
  <si>
    <t>CERTIFIED COUNTY PURCHASING OFFICIAL</t>
  </si>
  <si>
    <t>CHIEF FINANCIAL OFFICER</t>
  </si>
  <si>
    <t>CLERK TO THE BOARD</t>
  </si>
  <si>
    <t>COMPTROLLER</t>
  </si>
  <si>
    <t>CONSTABLES</t>
  </si>
  <si>
    <t>COUNSEL</t>
  </si>
  <si>
    <t>DIRECTOR OF YOUTH SERVICES</t>
  </si>
  <si>
    <t>ENGINEER</t>
  </si>
  <si>
    <t>GENERAL STOREKEEPER</t>
  </si>
  <si>
    <t>MEDICAL EXAMINER</t>
  </si>
  <si>
    <t>MORGUE KEEPER</t>
  </si>
  <si>
    <t>PUBLIC AGENCY COMPLIANCE OFFICER</t>
  </si>
  <si>
    <t>PURCHASING AGENT</t>
  </si>
  <si>
    <t>ROAD SUPERVISOR</t>
  </si>
  <si>
    <t>SUPERINTENDENT OF BUILDINGS AND GROUNDS</t>
  </si>
  <si>
    <t>TREASURER</t>
  </si>
  <si>
    <t>WARDEN</t>
  </si>
  <si>
    <t>MANAGEMENT (NON-UNION)</t>
  </si>
  <si>
    <t xml:space="preserve">AGING </t>
  </si>
  <si>
    <t>AGING/SENIOR SERVICES</t>
  </si>
  <si>
    <t>ARCHIVES/RECORDS MANAGEMENT</t>
  </si>
  <si>
    <t>BUSINESS DEVELOPMENT</t>
  </si>
  <si>
    <t>CONSUMER AFFAIRS</t>
  </si>
  <si>
    <t>COUNTY ADJUSTER</t>
  </si>
  <si>
    <t>ELECTION BOARD</t>
  </si>
  <si>
    <t>EMERGENCY MANAGEMENT</t>
  </si>
  <si>
    <t xml:space="preserve">ENVIRONMENTAL HEALTH </t>
  </si>
  <si>
    <t>ETHICS BOARD</t>
  </si>
  <si>
    <t>EXTENSION SERVICES</t>
  </si>
  <si>
    <t>FACILITIES MANAGEMENT</t>
  </si>
  <si>
    <t>FIRE MARSHALL</t>
  </si>
  <si>
    <t>FLEET MANAGEMENT</t>
  </si>
  <si>
    <t>HOUSING</t>
  </si>
  <si>
    <t>HUMAN RESOURCES/PERSONNEL</t>
  </si>
  <si>
    <t>HUMAN SERVICES</t>
  </si>
  <si>
    <t>INFORMATION TECHNOLOGY</t>
  </si>
  <si>
    <t>INSURANCE/RISK MANAGEMENT</t>
  </si>
  <si>
    <t>LIBRARY</t>
  </si>
  <si>
    <t>OPEN SPACE</t>
  </si>
  <si>
    <t>NURSING HOME ADMINISTRATOR</t>
  </si>
  <si>
    <t>PARKS AND RECREATION</t>
  </si>
  <si>
    <t>PLANNING BOARD</t>
  </si>
  <si>
    <t>PUBLIC HEALTH</t>
  </si>
  <si>
    <t>PUBLIC SAFETY</t>
  </si>
  <si>
    <t>PUBLIC RELATIONS</t>
  </si>
  <si>
    <t>PUBLIC WORKS</t>
  </si>
  <si>
    <t>RECYCLING</t>
  </si>
  <si>
    <t>SHARED SERVICES</t>
  </si>
  <si>
    <t>TRANSPORTATION</t>
  </si>
  <si>
    <t>WEIGHTS AND MEASURES</t>
  </si>
  <si>
    <t xml:space="preserve">AUTONOMOUS AGENCIES </t>
  </si>
  <si>
    <t>DIRECTOR -BOARD OF SOCIAL SERVICES</t>
  </si>
  <si>
    <t xml:space="preserve">PRESIDENT - COUNTY COLLEGE </t>
  </si>
  <si>
    <t>DIRECTOR - SOLID WASTE</t>
  </si>
  <si>
    <t>DIRECTOR - IMPROVEMENT AUTHORITY</t>
  </si>
  <si>
    <t>DIRECTOR - MOSQUITO COMMISSION</t>
  </si>
  <si>
    <t>SUPERINTENDENT - VOCATIONAL SCHOOLS</t>
  </si>
  <si>
    <t>LAW ENFORCEMENT</t>
  </si>
  <si>
    <t>UNDER-SHERIFF</t>
  </si>
  <si>
    <t>CHIEF OF STAFF (CIVILIAN)</t>
  </si>
  <si>
    <t>CORRECTIONS</t>
  </si>
  <si>
    <t xml:space="preserve">DEPUTY WARDEN </t>
  </si>
  <si>
    <t>PROSECUTOR</t>
  </si>
  <si>
    <t>FIRST ASS. PROS.</t>
  </si>
  <si>
    <t>(CHIEF) OF INVESTIGATORS</t>
  </si>
  <si>
    <t>COUNTY</t>
  </si>
  <si>
    <t>SALARY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</si>
  <si>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</si>
  <si>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</si>
  <si>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</si>
  <si>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</si>
  <si>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</si>
  <si>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</si>
  <si>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</si>
  <si>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</si>
  <si>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</si>
  <si>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</si>
  <si>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</si>
  <si>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</si>
  <si>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</si>
  <si>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</si>
  <si>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</si>
  <si>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</si>
  <si>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</si>
  <si>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</si>
  <si>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</si>
  <si>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</si>
  <si>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</si>
  <si>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FREEHOLDER</t>
  </si>
  <si>
    <t>HIGHEST</t>
  </si>
  <si>
    <t>AVERAGE</t>
  </si>
  <si>
    <t>LOWEST</t>
  </si>
  <si>
    <t>FREEHOLDERS</t>
  </si>
  <si>
    <t>CERTIFIED COUNTY PURCHASING OFFICAL</t>
  </si>
  <si>
    <t>SUPERINTENDENT OF BUILDING &amp; GROUND</t>
  </si>
  <si>
    <t>AGING</t>
  </si>
  <si>
    <t>ENVIRONMENTAL HEALTH</t>
  </si>
  <si>
    <t>DIRECTOR-BOARD OF SOCIAL SERVICES</t>
  </si>
  <si>
    <t>PRESIDENT-COUNTY COLLEGE</t>
  </si>
  <si>
    <t>DIRECTOR-SOLID WASTE</t>
  </si>
  <si>
    <t>DIRECTOR IMPROVEMENT AUTHORITY</t>
  </si>
  <si>
    <t>DIRECTOR MOSQUITO COMMISSION</t>
  </si>
  <si>
    <t>SUPERINTENDENT VOCATIONAL SCHOOL</t>
  </si>
  <si>
    <t xml:space="preserve">   FREEHOLDER DIRECTOR</t>
  </si>
  <si>
    <t>ARCHIVES RECORD MANAGEMENT</t>
  </si>
  <si>
    <t>AGING SENIOR SEVICES</t>
  </si>
  <si>
    <t>SHERIFF' CAPTAIN</t>
  </si>
  <si>
    <t>SHERIFF'S CAPTAIN</t>
  </si>
  <si>
    <t xml:space="preserve"> </t>
  </si>
  <si>
    <t xml:space="preserve">LOWEST </t>
  </si>
  <si>
    <t xml:space="preserve">HIGHEST </t>
  </si>
  <si>
    <t>SHERIFF' SERGEANT</t>
  </si>
  <si>
    <t>SHERIFF' LIEUTENANT</t>
  </si>
  <si>
    <t>SHERIFF' ADMINISTRATIVE</t>
  </si>
  <si>
    <t>SHERIFF' CLERICAL</t>
  </si>
  <si>
    <t>WARDEN' CAPTAIN</t>
  </si>
  <si>
    <t>WARDEN' SERGEANT</t>
  </si>
  <si>
    <t>WARDEN'S LIEUTENANT</t>
  </si>
  <si>
    <t>WARDEN' ADMINISTRATIVE</t>
  </si>
  <si>
    <t>WARDEN' CLERICAL</t>
  </si>
  <si>
    <t>PROSECUTOR' CAPTAIN</t>
  </si>
  <si>
    <t>PROSECUTOR' SERGEANT</t>
  </si>
  <si>
    <t>PROSECUTOR' LIEUTENANT</t>
  </si>
  <si>
    <t>PROSECUTOR' ADMINISTRATIVE</t>
  </si>
  <si>
    <t>PROSECUTOR' CLERICAL</t>
  </si>
  <si>
    <t>SHERIFF SERGEANT</t>
  </si>
  <si>
    <t>SHERIFF ADMINISTRATIVE</t>
  </si>
  <si>
    <t>SHERIFF CLERICAL</t>
  </si>
  <si>
    <t>DEPUTY WARDEN</t>
  </si>
  <si>
    <t>PROSECUTOR FIRST ASST. PROSECUTOR</t>
  </si>
  <si>
    <t>CHIEF OF INVESTIGATORS</t>
  </si>
  <si>
    <t>PROSECUTOR SERGEANT</t>
  </si>
  <si>
    <t>PROSECUTOR LIEUTENANT</t>
  </si>
  <si>
    <t>PROSECUTOR ADMINISTRATIVE</t>
  </si>
  <si>
    <t>PROSECUTOR CLERICAL</t>
  </si>
  <si>
    <t>WARDEN SERGEANT</t>
  </si>
  <si>
    <t>WARDEN LIEUTENANT</t>
  </si>
  <si>
    <t>WARDEN ADMINISTRATIVE</t>
  </si>
  <si>
    <t>WARDEN CLERICAL</t>
  </si>
  <si>
    <t>SHERIFF LIEUTENANT</t>
  </si>
  <si>
    <t>CORRECTION'S WARDEN</t>
  </si>
  <si>
    <t>Part Time</t>
  </si>
  <si>
    <t>PROSECUTOR  ASST. PROSECUTOR</t>
  </si>
  <si>
    <t>ASSISTANT PROSECUTORS</t>
  </si>
  <si>
    <t>SCROLL DOWN TO VIEW MORE CATEGORIES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</si>
</sst>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9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46"/>
      <color indexed="30"/>
      <name val="Calibri"/>
      <family val="2"/>
    </font>
    <font>
      <b/>
      <sz val="40"/>
      <color indexed="30"/>
      <name val="Calibri"/>
      <family val="2"/>
    </font>
    <font>
      <b/>
      <sz val="44"/>
      <color indexed="30"/>
      <name val="Calibri"/>
      <family val="2"/>
    </font>
    <font>
      <b/>
      <sz val="39"/>
      <color indexed="30"/>
      <name val="Calibri"/>
      <family val="2"/>
    </font>
    <font>
      <b/>
      <sz val="42"/>
      <color indexed="3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1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 inden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4" fillId="24" borderId="0" xfId="53" applyFill="1" applyAlignment="1" applyProtection="1">
      <alignment horizontal="left" inden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0" fillId="0" borderId="0" xfId="44" applyNumberFormat="1" applyFont="1" applyAlignment="1">
      <alignment/>
    </xf>
    <xf numFmtId="0" fontId="6" fillId="24" borderId="0" xfId="0" applyFont="1" applyFill="1" applyAlignment="1">
      <alignment horizontal="left" indent="1"/>
    </xf>
    <xf numFmtId="0" fontId="7" fillId="24" borderId="0" xfId="0" applyFont="1" applyFill="1" applyAlignment="1">
      <alignment horizontal="left" indent="1"/>
    </xf>
    <xf numFmtId="0" fontId="8" fillId="24" borderId="0" xfId="0" applyFont="1" applyFill="1" applyAlignment="1">
      <alignment horizontal="left" indent="1"/>
    </xf>
    <xf numFmtId="0" fontId="9" fillId="24" borderId="0" xfId="0" applyFont="1" applyFill="1" applyAlignment="1">
      <alignment horizontal="left" indent="1"/>
    </xf>
    <xf numFmtId="0" fontId="10" fillId="24" borderId="0" xfId="0" applyFont="1" applyFill="1" applyAlignment="1">
      <alignment horizontal="left" indent="1"/>
    </xf>
    <xf numFmtId="0" fontId="4" fillId="0" borderId="0" xfId="53" applyAlignment="1" applyProtection="1">
      <alignment/>
      <protection/>
    </xf>
    <xf numFmtId="0" fontId="4" fillId="24" borderId="0" xfId="53" applyFill="1" applyAlignment="1" applyProtection="1">
      <alignment/>
      <protection/>
    </xf>
    <xf numFmtId="0" fontId="4" fillId="24" borderId="0" xfId="53" applyFill="1" applyAlignment="1" applyProtection="1">
      <alignment horizontal="left"/>
      <protection/>
    </xf>
    <xf numFmtId="164" fontId="0" fillId="0" borderId="13" xfId="44" applyNumberFormat="1" applyFont="1" applyBorder="1" applyAlignment="1">
      <alignment/>
    </xf>
    <xf numFmtId="164" fontId="0" fillId="0" borderId="13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24" borderId="13" xfId="44" applyNumberFormat="1" applyFont="1" applyFill="1" applyBorder="1" applyAlignment="1">
      <alignment/>
    </xf>
    <xf numFmtId="42" fontId="0" fillId="0" borderId="13" xfId="44" applyNumberFormat="1" applyFont="1" applyFill="1" applyBorder="1" applyAlignment="1">
      <alignment/>
    </xf>
    <xf numFmtId="42" fontId="0" fillId="0" borderId="13" xfId="44" applyNumberFormat="1" applyFont="1" applyBorder="1" applyAlignment="1">
      <alignment/>
    </xf>
    <xf numFmtId="42" fontId="0" fillId="24" borderId="13" xfId="44" applyNumberFormat="1" applyFont="1" applyFill="1" applyBorder="1" applyAlignment="1">
      <alignment/>
    </xf>
    <xf numFmtId="42" fontId="0" fillId="24" borderId="13" xfId="44" applyNumberFormat="1" applyFont="1" applyFill="1" applyBorder="1" applyAlignment="1">
      <alignment/>
    </xf>
    <xf numFmtId="42" fontId="0" fillId="0" borderId="13" xfId="44" applyNumberFormat="1" applyFont="1" applyFill="1" applyBorder="1" applyAlignment="1">
      <alignment/>
    </xf>
    <xf numFmtId="42" fontId="3" fillId="0" borderId="13" xfId="44" applyNumberFormat="1" applyFont="1" applyFill="1" applyBorder="1" applyAlignment="1">
      <alignment/>
    </xf>
    <xf numFmtId="42" fontId="0" fillId="0" borderId="13" xfId="0" applyNumberFormat="1" applyFont="1" applyFill="1" applyBorder="1" applyAlignment="1">
      <alignment/>
    </xf>
    <xf numFmtId="42" fontId="0" fillId="0" borderId="13" xfId="44" applyNumberFormat="1" applyFont="1" applyFill="1" applyBorder="1" applyAlignment="1">
      <alignment/>
    </xf>
    <xf numFmtId="164" fontId="0" fillId="0" borderId="13" xfId="44" applyNumberFormat="1" applyFont="1" applyFill="1" applyBorder="1" applyAlignment="1">
      <alignment/>
    </xf>
    <xf numFmtId="164" fontId="3" fillId="0" borderId="13" xfId="44" applyNumberFormat="1" applyFont="1" applyFill="1" applyBorder="1" applyAlignment="1">
      <alignment/>
    </xf>
    <xf numFmtId="42" fontId="2" fillId="0" borderId="13" xfId="44" applyNumberFormat="1" applyFont="1" applyFill="1" applyBorder="1" applyAlignment="1">
      <alignment/>
    </xf>
    <xf numFmtId="42" fontId="2" fillId="0" borderId="13" xfId="44" applyNumberFormat="1" applyFont="1" applyFill="1" applyBorder="1" applyAlignment="1">
      <alignment/>
    </xf>
    <xf numFmtId="5" fontId="2" fillId="24" borderId="13" xfId="44" applyNumberFormat="1" applyFont="1" applyFill="1" applyBorder="1" applyAlignment="1">
      <alignment/>
    </xf>
    <xf numFmtId="42" fontId="0" fillId="0" borderId="14" xfId="44" applyNumberFormat="1" applyFont="1" applyBorder="1" applyAlignment="1">
      <alignment/>
    </xf>
    <xf numFmtId="4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MENU!A1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3</xdr:row>
      <xdr:rowOff>9525</xdr:rowOff>
    </xdr:from>
    <xdr:to>
      <xdr:col>5</xdr:col>
      <xdr:colOff>552450</xdr:colOff>
      <xdr:row>5</xdr:row>
      <xdr:rowOff>104775</xdr:rowOff>
    </xdr:to>
    <xdr:pic>
      <xdr:nvPicPr>
        <xdr:cNvPr id="1" name="Picture 1" descr="back to main p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3289871">
          <a:off x="4400550" y="5810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2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2" name="Notched Right Arrow 3">
          <a:hlinkClick r:id="rId2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39052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3724275"/>
          <a:ext cx="14097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39814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3895725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39814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267075" y="39814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39433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7814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2" name="Notched Right Arrow 2">
          <a:hlinkClick r:id="rId2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18</xdr:row>
      <xdr:rowOff>0</xdr:rowOff>
    </xdr:from>
    <xdr:to>
      <xdr:col>8</xdr:col>
      <xdr:colOff>561975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314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2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39433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39433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400050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39433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39433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39433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0</xdr:rowOff>
    </xdr:from>
    <xdr:to>
      <xdr:col>7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3552825" y="4000500"/>
          <a:ext cx="1685925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39433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18</xdr:row>
      <xdr:rowOff>0</xdr:rowOff>
    </xdr:from>
    <xdr:to>
      <xdr:col>8</xdr:col>
      <xdr:colOff>466725</xdr:colOff>
      <xdr:row>20</xdr:row>
      <xdr:rowOff>104775</xdr:rowOff>
    </xdr:to>
    <xdr:sp>
      <xdr:nvSpPr>
        <xdr:cNvPr id="1" name="Notched Right Arrow 1">
          <a:hlinkClick r:id="rId1"/>
        </xdr:cNvPr>
        <xdr:cNvSpPr>
          <a:spLocks/>
        </xdr:cNvSpPr>
      </xdr:nvSpPr>
      <xdr:spPr>
        <a:xfrm>
          <a:off x="4219575" y="3943350"/>
          <a:ext cx="1524000" cy="485775"/>
        </a:xfrm>
        <a:prstGeom prst="notchedRightArrow">
          <a:avLst>
            <a:gd name="adj" fmla="val 341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6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7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showRowColHeaders="0" tabSelected="1" zoomScalePageLayoutView="0" workbookViewId="0" topLeftCell="A31">
      <selection activeCell="A1" sqref="A1"/>
    </sheetView>
  </sheetViews>
  <sheetFormatPr defaultColWidth="9.140625" defaultRowHeight="15"/>
  <cols>
    <col min="1" max="1" width="27.8515625" style="0" customWidth="1"/>
  </cols>
  <sheetData>
    <row r="1" spans="1:5" ht="15">
      <c r="A1" s="2" t="s">
        <v>0</v>
      </c>
      <c r="B1" s="3"/>
      <c r="C1" s="3"/>
      <c r="E1" s="44" t="s">
        <v>158</v>
      </c>
    </row>
    <row r="2" spans="1:3" ht="15">
      <c r="A2" s="4"/>
      <c r="B2" s="1"/>
      <c r="C2" s="1"/>
    </row>
    <row r="3" spans="1:3" ht="15">
      <c r="A3" s="8" t="s">
        <v>1</v>
      </c>
      <c r="B3" s="1"/>
      <c r="C3" s="1"/>
    </row>
    <row r="4" spans="1:3" ht="15">
      <c r="A4" s="8" t="s">
        <v>102</v>
      </c>
      <c r="B4" s="1"/>
      <c r="C4" s="1"/>
    </row>
    <row r="5" spans="1:3" ht="15">
      <c r="A5" s="19" t="s">
        <v>117</v>
      </c>
      <c r="B5" s="1"/>
      <c r="C5" s="1"/>
    </row>
    <row r="6" spans="1:3" ht="15">
      <c r="A6" s="2" t="s">
        <v>3</v>
      </c>
      <c r="B6" s="3"/>
      <c r="C6" s="3"/>
    </row>
    <row r="7" spans="1:6" ht="15">
      <c r="A7" s="4"/>
      <c r="B7" s="1"/>
      <c r="C7" s="1"/>
      <c r="F7" t="s">
        <v>122</v>
      </c>
    </row>
    <row r="8" spans="1:3" ht="15">
      <c r="A8" s="8" t="s">
        <v>4</v>
      </c>
      <c r="B8" s="1"/>
      <c r="C8" s="1"/>
    </row>
    <row r="9" spans="1:3" ht="15">
      <c r="A9" s="8" t="s">
        <v>5</v>
      </c>
      <c r="B9" s="1"/>
      <c r="C9" s="1"/>
    </row>
    <row r="10" spans="1:3" ht="15">
      <c r="A10" s="8" t="s">
        <v>6</v>
      </c>
      <c r="B10" s="1"/>
      <c r="C10" s="1"/>
    </row>
    <row r="11" spans="1:3" ht="15">
      <c r="A11" s="8" t="s">
        <v>7</v>
      </c>
      <c r="B11" s="1"/>
      <c r="C11" s="1"/>
    </row>
    <row r="12" spans="1:3" ht="15">
      <c r="A12" s="2" t="s">
        <v>8</v>
      </c>
      <c r="B12" s="3"/>
      <c r="C12" s="3"/>
    </row>
    <row r="13" spans="1:3" ht="15">
      <c r="A13" s="4"/>
      <c r="B13" s="1"/>
      <c r="C13" s="1"/>
    </row>
    <row r="14" spans="1:3" ht="15">
      <c r="A14" s="8" t="s">
        <v>9</v>
      </c>
      <c r="B14" s="1"/>
      <c r="C14" s="1"/>
    </row>
    <row r="15" spans="1:3" ht="15">
      <c r="A15" s="8" t="s">
        <v>10</v>
      </c>
      <c r="B15" s="1"/>
      <c r="C15" s="1"/>
    </row>
    <row r="16" spans="1:3" ht="15">
      <c r="A16" s="1"/>
      <c r="B16" s="1"/>
      <c r="C16" s="1"/>
    </row>
    <row r="17" spans="1:3" ht="15">
      <c r="A17" s="2" t="s">
        <v>11</v>
      </c>
      <c r="B17" s="3"/>
      <c r="C17" s="3"/>
    </row>
    <row r="18" spans="1:3" ht="15">
      <c r="A18" s="1"/>
      <c r="B18" s="1"/>
      <c r="C18" s="1"/>
    </row>
    <row r="19" spans="1:3" ht="15">
      <c r="A19" s="8" t="s">
        <v>12</v>
      </c>
      <c r="B19" s="1"/>
      <c r="C19" s="1"/>
    </row>
    <row r="20" spans="1:3" ht="15">
      <c r="A20" s="8" t="s">
        <v>13</v>
      </c>
      <c r="B20" s="1"/>
      <c r="C20" s="1"/>
    </row>
    <row r="21" spans="1:3" ht="15">
      <c r="A21" s="8" t="s">
        <v>14</v>
      </c>
      <c r="B21" s="1"/>
      <c r="C21" s="1"/>
    </row>
    <row r="22" spans="1:3" ht="15">
      <c r="A22" s="8" t="s">
        <v>15</v>
      </c>
      <c r="B22" s="1"/>
      <c r="C22" s="1"/>
    </row>
    <row r="23" spans="1:3" ht="15">
      <c r="A23" s="8" t="s">
        <v>16</v>
      </c>
      <c r="B23" s="1"/>
      <c r="C23" s="1"/>
    </row>
    <row r="24" spans="1:3" ht="15">
      <c r="A24" s="8" t="s">
        <v>17</v>
      </c>
      <c r="B24" s="1"/>
      <c r="C24" s="1"/>
    </row>
    <row r="25" spans="1:3" ht="15">
      <c r="A25" s="8" t="s">
        <v>18</v>
      </c>
      <c r="B25" s="1"/>
      <c r="C25" s="1"/>
    </row>
    <row r="26" spans="1:3" ht="15">
      <c r="A26" s="8" t="s">
        <v>19</v>
      </c>
      <c r="B26" s="1"/>
      <c r="C26" s="1"/>
    </row>
    <row r="27" spans="1:3" ht="15">
      <c r="A27" s="8" t="s">
        <v>20</v>
      </c>
      <c r="B27" s="1"/>
      <c r="C27" s="1"/>
    </row>
    <row r="28" spans="1:3" ht="15">
      <c r="A28" s="8" t="s">
        <v>21</v>
      </c>
      <c r="B28" s="1"/>
      <c r="C28" s="1"/>
    </row>
    <row r="29" spans="1:3" ht="15">
      <c r="A29" s="8" t="s">
        <v>22</v>
      </c>
      <c r="B29" s="1"/>
      <c r="C29" s="1"/>
    </row>
    <row r="30" spans="1:3" ht="15">
      <c r="A30" s="8" t="s">
        <v>23</v>
      </c>
      <c r="B30" s="1"/>
      <c r="C30" s="1"/>
    </row>
    <row r="31" spans="1:3" ht="15">
      <c r="A31" s="8" t="s">
        <v>24</v>
      </c>
      <c r="B31" s="1"/>
      <c r="C31" s="1"/>
    </row>
    <row r="32" spans="1:3" ht="15">
      <c r="A32" s="8" t="s">
        <v>25</v>
      </c>
      <c r="B32" s="1"/>
      <c r="C32" s="1"/>
    </row>
    <row r="33" spans="1:3" ht="15">
      <c r="A33" s="8" t="s">
        <v>26</v>
      </c>
      <c r="B33" s="1"/>
      <c r="C33" s="1"/>
    </row>
    <row r="34" spans="1:3" ht="15">
      <c r="A34" s="8" t="s">
        <v>27</v>
      </c>
      <c r="B34" s="1"/>
      <c r="C34" s="1"/>
    </row>
    <row r="35" spans="1:3" ht="15">
      <c r="A35" s="8" t="s">
        <v>28</v>
      </c>
      <c r="B35" s="1"/>
      <c r="C35" s="1"/>
    </row>
    <row r="36" spans="1:3" ht="15">
      <c r="A36" s="8" t="s">
        <v>29</v>
      </c>
      <c r="B36" s="1"/>
      <c r="C36" s="1"/>
    </row>
    <row r="37" spans="1:3" ht="15">
      <c r="A37" s="8" t="s">
        <v>30</v>
      </c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2" t="s">
        <v>31</v>
      </c>
      <c r="B40" s="3"/>
      <c r="C40" s="3"/>
    </row>
    <row r="41" spans="1:3" ht="15">
      <c r="A41" s="1"/>
      <c r="B41" s="1"/>
      <c r="C41" s="1"/>
    </row>
    <row r="42" spans="1:3" ht="15">
      <c r="A42" s="8" t="s">
        <v>32</v>
      </c>
      <c r="B42" s="1"/>
      <c r="C42" s="1"/>
    </row>
    <row r="43" spans="1:3" ht="15">
      <c r="A43" s="8" t="s">
        <v>33</v>
      </c>
      <c r="B43" s="1"/>
      <c r="C43" s="1"/>
    </row>
    <row r="44" spans="1:3" ht="15">
      <c r="A44" s="8" t="s">
        <v>34</v>
      </c>
      <c r="B44" s="1"/>
      <c r="C44" s="1"/>
    </row>
    <row r="45" spans="1:3" ht="15">
      <c r="A45" s="8" t="s">
        <v>35</v>
      </c>
      <c r="B45" s="1"/>
      <c r="C45" s="1"/>
    </row>
    <row r="46" spans="1:3" ht="15">
      <c r="A46" s="8" t="s">
        <v>36</v>
      </c>
      <c r="B46" s="1"/>
      <c r="C46" s="1"/>
    </row>
    <row r="47" spans="1:3" ht="15">
      <c r="A47" s="8" t="s">
        <v>37</v>
      </c>
      <c r="B47" s="1"/>
      <c r="C47" s="1"/>
    </row>
    <row r="48" spans="1:3" ht="15">
      <c r="A48" s="8" t="s">
        <v>38</v>
      </c>
      <c r="B48" s="1"/>
      <c r="C48" s="1"/>
    </row>
    <row r="49" spans="1:3" ht="15">
      <c r="A49" s="8" t="s">
        <v>39</v>
      </c>
      <c r="B49" s="1"/>
      <c r="C49" s="1"/>
    </row>
    <row r="50" spans="1:3" ht="15">
      <c r="A50" s="8" t="s">
        <v>40</v>
      </c>
      <c r="B50" s="1"/>
      <c r="C50" s="1"/>
    </row>
    <row r="51" spans="1:3" ht="15">
      <c r="A51" s="8" t="s">
        <v>41</v>
      </c>
      <c r="B51" s="1"/>
      <c r="C51" s="1"/>
    </row>
    <row r="52" spans="1:3" ht="15">
      <c r="A52" s="8" t="s">
        <v>42</v>
      </c>
      <c r="B52" s="1"/>
      <c r="C52" s="1"/>
    </row>
    <row r="53" spans="1:3" ht="15">
      <c r="A53" s="8" t="s">
        <v>43</v>
      </c>
      <c r="B53" s="1"/>
      <c r="C53" s="1"/>
    </row>
    <row r="54" spans="1:3" ht="15">
      <c r="A54" s="8" t="s">
        <v>44</v>
      </c>
      <c r="B54" s="1"/>
      <c r="C54" s="1"/>
    </row>
    <row r="55" spans="1:3" ht="15">
      <c r="A55" s="8" t="s">
        <v>45</v>
      </c>
      <c r="B55" s="1"/>
      <c r="C55" s="1"/>
    </row>
    <row r="56" spans="1:3" ht="15">
      <c r="A56" s="8" t="s">
        <v>46</v>
      </c>
      <c r="B56" s="1"/>
      <c r="C56" s="1"/>
    </row>
    <row r="57" spans="1:3" ht="15">
      <c r="A57" s="8" t="s">
        <v>47</v>
      </c>
      <c r="B57" s="1"/>
      <c r="C57" s="1"/>
    </row>
    <row r="58" spans="1:3" ht="15">
      <c r="A58" s="8" t="s">
        <v>48</v>
      </c>
      <c r="B58" s="1"/>
      <c r="C58" s="1"/>
    </row>
    <row r="59" spans="1:3" ht="15">
      <c r="A59" s="8" t="s">
        <v>49</v>
      </c>
      <c r="B59" s="1"/>
      <c r="C59" s="1"/>
    </row>
    <row r="60" spans="1:3" ht="15">
      <c r="A60" s="8" t="s">
        <v>50</v>
      </c>
      <c r="B60" s="1"/>
      <c r="C60" s="1"/>
    </row>
    <row r="61" spans="1:3" ht="15">
      <c r="A61" s="8" t="s">
        <v>51</v>
      </c>
      <c r="B61" s="1"/>
      <c r="C61" s="1"/>
    </row>
    <row r="62" spans="1:3" ht="15">
      <c r="A62" s="8" t="s">
        <v>52</v>
      </c>
      <c r="B62" s="1"/>
      <c r="C62" s="1"/>
    </row>
    <row r="63" spans="1:3" ht="15">
      <c r="A63" s="8" t="s">
        <v>53</v>
      </c>
      <c r="B63" s="1"/>
      <c r="C63" s="1"/>
    </row>
    <row r="64" spans="1:3" ht="15">
      <c r="A64" s="8" t="s">
        <v>54</v>
      </c>
      <c r="B64" s="1"/>
      <c r="C64" s="1"/>
    </row>
    <row r="65" spans="1:3" ht="15">
      <c r="A65" s="8" t="s">
        <v>55</v>
      </c>
      <c r="B65" s="1"/>
      <c r="C65" s="1"/>
    </row>
    <row r="66" spans="1:3" ht="15">
      <c r="A66" s="8" t="s">
        <v>56</v>
      </c>
      <c r="B66" s="1"/>
      <c r="C66" s="1"/>
    </row>
    <row r="67" spans="1:3" ht="15">
      <c r="A67" s="8" t="s">
        <v>57</v>
      </c>
      <c r="B67" s="1"/>
      <c r="C67" s="1"/>
    </row>
    <row r="68" spans="1:3" ht="15">
      <c r="A68" s="8" t="s">
        <v>58</v>
      </c>
      <c r="B68" s="1"/>
      <c r="C68" s="1"/>
    </row>
    <row r="69" spans="1:3" ht="15">
      <c r="A69" s="8" t="s">
        <v>59</v>
      </c>
      <c r="B69" s="1"/>
      <c r="C69" s="1"/>
    </row>
    <row r="70" spans="1:3" ht="15">
      <c r="A70" s="8" t="s">
        <v>60</v>
      </c>
      <c r="B70" s="1"/>
      <c r="C70" s="1"/>
    </row>
    <row r="71" spans="1:3" ht="15">
      <c r="A71" s="8" t="s">
        <v>61</v>
      </c>
      <c r="B71" s="1"/>
      <c r="C71" s="1"/>
    </row>
    <row r="72" spans="1:3" ht="15">
      <c r="A72" s="8" t="s">
        <v>62</v>
      </c>
      <c r="B72" s="1"/>
      <c r="C72" s="1"/>
    </row>
    <row r="73" spans="1:3" ht="15">
      <c r="A73" s="8" t="s">
        <v>63</v>
      </c>
      <c r="B73" s="1"/>
      <c r="C73" s="1"/>
    </row>
    <row r="74" spans="1:3" ht="15">
      <c r="A74" s="1"/>
      <c r="B74" s="1"/>
      <c r="C74" s="1"/>
    </row>
    <row r="75" spans="1:3" ht="15">
      <c r="A75" s="2" t="s">
        <v>64</v>
      </c>
      <c r="B75" s="3"/>
      <c r="C75" s="3"/>
    </row>
    <row r="76" spans="1:3" ht="15">
      <c r="A76" s="4"/>
      <c r="B76" s="1"/>
      <c r="C76" s="1"/>
    </row>
    <row r="77" spans="1:3" ht="15">
      <c r="A77" s="8" t="s">
        <v>65</v>
      </c>
      <c r="B77" s="1"/>
      <c r="C77" s="1"/>
    </row>
    <row r="78" spans="1:3" ht="15">
      <c r="A78" s="8" t="s">
        <v>66</v>
      </c>
      <c r="B78" s="1"/>
      <c r="C78" s="1"/>
    </row>
    <row r="79" spans="1:3" ht="15">
      <c r="A79" s="8" t="s">
        <v>67</v>
      </c>
      <c r="B79" s="1"/>
      <c r="C79" s="1"/>
    </row>
    <row r="80" spans="1:3" ht="15">
      <c r="A80" s="8" t="s">
        <v>68</v>
      </c>
      <c r="B80" s="1"/>
      <c r="C80" s="1"/>
    </row>
    <row r="81" spans="1:3" ht="15">
      <c r="A81" s="8" t="s">
        <v>69</v>
      </c>
      <c r="B81" s="1"/>
      <c r="C81" s="1"/>
    </row>
    <row r="82" spans="1:3" ht="15">
      <c r="A82" s="8" t="s">
        <v>70</v>
      </c>
      <c r="B82" s="1"/>
      <c r="C82" s="1"/>
    </row>
    <row r="83" spans="1:3" ht="15">
      <c r="A83" s="1"/>
      <c r="B83" s="1"/>
      <c r="C83" s="1"/>
    </row>
    <row r="84" spans="1:3" ht="15">
      <c r="A84" s="2" t="s">
        <v>71</v>
      </c>
      <c r="B84" s="3"/>
      <c r="C84" s="3"/>
    </row>
    <row r="85" spans="1:3" ht="15">
      <c r="A85" s="4"/>
      <c r="B85" s="1"/>
      <c r="C85" s="1"/>
    </row>
    <row r="86" spans="1:3" ht="15">
      <c r="A86" s="5" t="s">
        <v>4</v>
      </c>
      <c r="B86" s="1"/>
      <c r="C86" s="1"/>
    </row>
    <row r="87" spans="1:3" ht="15">
      <c r="A87" s="5"/>
      <c r="B87" s="20" t="s">
        <v>4</v>
      </c>
      <c r="C87" s="6"/>
    </row>
    <row r="88" spans="1:3" ht="15">
      <c r="A88" s="5"/>
      <c r="B88" s="20" t="s">
        <v>72</v>
      </c>
      <c r="C88" s="20"/>
    </row>
    <row r="89" spans="1:3" ht="15">
      <c r="A89" s="5"/>
      <c r="B89" s="20" t="s">
        <v>73</v>
      </c>
      <c r="C89" s="20"/>
    </row>
    <row r="90" spans="1:2" ht="15">
      <c r="A90" s="5"/>
      <c r="B90" s="19" t="s">
        <v>120</v>
      </c>
    </row>
    <row r="91" spans="1:3" ht="15">
      <c r="A91" s="5"/>
      <c r="B91" s="19" t="s">
        <v>125</v>
      </c>
      <c r="C91" s="19"/>
    </row>
    <row r="92" spans="1:4" ht="15">
      <c r="A92" s="5"/>
      <c r="B92" s="20" t="s">
        <v>126</v>
      </c>
      <c r="C92" s="20"/>
      <c r="D92" s="19"/>
    </row>
    <row r="93" spans="1:4" ht="15">
      <c r="A93" s="5"/>
      <c r="B93" s="19" t="s">
        <v>127</v>
      </c>
      <c r="C93" s="19"/>
      <c r="D93" s="19"/>
    </row>
    <row r="94" spans="1:3" ht="15">
      <c r="A94" s="5"/>
      <c r="B94" s="19" t="s">
        <v>128</v>
      </c>
      <c r="C94" s="19"/>
    </row>
    <row r="95" spans="1:3" ht="15">
      <c r="A95" s="5"/>
      <c r="B95" s="1"/>
      <c r="C95" s="1"/>
    </row>
    <row r="96" spans="1:3" ht="15">
      <c r="A96" s="5" t="s">
        <v>74</v>
      </c>
      <c r="B96" s="1"/>
      <c r="C96" s="1"/>
    </row>
    <row r="97" spans="1:3" ht="15">
      <c r="A97" s="5"/>
      <c r="B97" s="20" t="s">
        <v>30</v>
      </c>
      <c r="C97" s="1"/>
    </row>
    <row r="98" spans="1:3" ht="15">
      <c r="A98" s="5"/>
      <c r="B98" s="20" t="s">
        <v>75</v>
      </c>
      <c r="C98" s="20"/>
    </row>
    <row r="99" spans="1:3" ht="15">
      <c r="A99" s="5"/>
      <c r="B99" s="20" t="s">
        <v>129</v>
      </c>
      <c r="C99" s="20"/>
    </row>
    <row r="100" spans="1:3" ht="15">
      <c r="A100" s="5"/>
      <c r="B100" s="20" t="s">
        <v>130</v>
      </c>
      <c r="C100" s="20"/>
    </row>
    <row r="101" spans="1:4" ht="15">
      <c r="A101" s="5"/>
      <c r="B101" s="20" t="s">
        <v>131</v>
      </c>
      <c r="C101" s="20"/>
      <c r="D101" s="19"/>
    </row>
    <row r="102" spans="1:4" ht="15">
      <c r="A102" s="5"/>
      <c r="B102" s="20" t="s">
        <v>132</v>
      </c>
      <c r="C102" s="20"/>
      <c r="D102" s="19"/>
    </row>
    <row r="103" spans="1:3" ht="15">
      <c r="A103" s="5"/>
      <c r="B103" s="20" t="s">
        <v>133</v>
      </c>
      <c r="C103" s="20"/>
    </row>
    <row r="104" spans="1:3" ht="15">
      <c r="A104" s="5"/>
      <c r="B104" s="1"/>
      <c r="C104" s="1"/>
    </row>
    <row r="105" spans="1:3" ht="15">
      <c r="A105" s="5" t="s">
        <v>76</v>
      </c>
      <c r="B105" s="1"/>
      <c r="C105" s="1"/>
    </row>
    <row r="106" spans="1:4" ht="15">
      <c r="A106" s="5"/>
      <c r="B106" s="20" t="s">
        <v>76</v>
      </c>
      <c r="C106" s="20"/>
      <c r="D106" s="9"/>
    </row>
    <row r="107" spans="1:4" ht="15">
      <c r="A107" s="5"/>
      <c r="B107" s="20" t="s">
        <v>77</v>
      </c>
      <c r="C107" s="20"/>
      <c r="D107" s="9"/>
    </row>
    <row r="108" spans="1:4" ht="15">
      <c r="A108" s="5"/>
      <c r="B108" s="20" t="s">
        <v>157</v>
      </c>
      <c r="C108" s="20"/>
      <c r="D108" s="9"/>
    </row>
    <row r="109" spans="1:4" ht="15">
      <c r="A109" s="7"/>
      <c r="B109" s="21" t="s">
        <v>78</v>
      </c>
      <c r="C109" s="20"/>
      <c r="D109" s="19"/>
    </row>
    <row r="110" spans="1:4" ht="15">
      <c r="A110" s="5"/>
      <c r="B110" s="20" t="s">
        <v>134</v>
      </c>
      <c r="C110" s="20"/>
      <c r="D110" s="19"/>
    </row>
    <row r="111" spans="1:4" ht="15">
      <c r="A111" s="5"/>
      <c r="B111" s="20" t="s">
        <v>135</v>
      </c>
      <c r="C111" s="20"/>
      <c r="D111" s="19"/>
    </row>
    <row r="112" spans="1:4" ht="15">
      <c r="A112" s="5"/>
      <c r="B112" s="20" t="s">
        <v>136</v>
      </c>
      <c r="C112" s="20"/>
      <c r="D112" s="19"/>
    </row>
    <row r="113" spans="1:4" ht="15">
      <c r="A113" s="5"/>
      <c r="B113" s="20" t="s">
        <v>137</v>
      </c>
      <c r="C113" s="20"/>
      <c r="D113" s="19"/>
    </row>
    <row r="114" spans="1:4" ht="15">
      <c r="A114" s="5"/>
      <c r="B114" s="20" t="s">
        <v>138</v>
      </c>
      <c r="C114" s="20"/>
      <c r="D114" s="19"/>
    </row>
  </sheetData>
  <sheetProtection/>
  <hyperlinks>
    <hyperlink ref="A3" location="'County Executive'!A1" display="COUNTY EXECUTIVE"/>
    <hyperlink ref="A4" location="FREEHOLDERS!A1" display="FREEHOLDER"/>
    <hyperlink ref="A5" location="'FREEHOLDERS DIRECTOR'!A1" display="   FREEHOLDER DIRECTOR"/>
    <hyperlink ref="A8" location="SHERIFF!A1" display="SHERIFF"/>
    <hyperlink ref="A9" location="SURROGATE!A1" display="SURROGATE"/>
    <hyperlink ref="A10" location="'COUNTY CLERK'!A1" display="COUNTY CLERK"/>
    <hyperlink ref="A11" location="'REGISTER OF DEEDS'!A1" display="REGISTER OF DEEDS"/>
    <hyperlink ref="A14" location="'TAX ADMINISTRATOR'!A1" display="TAX ADMINISTRATOR"/>
    <hyperlink ref="A15" location="'SUPERINTENDENT OF SCHOOLS'!A1" display="SUPERINTENDENT OF SCHOOLS"/>
    <hyperlink ref="A19" location="ADMINISTRATOR!A1" display="ADMINISTRATOR"/>
    <hyperlink ref="A20" location="'ASSISTANT MEDICAL EXAMINER'!A1" display="ASSISTANT MEDICAL EXAMINER"/>
    <hyperlink ref="A21" location="'CERTIFIED COUNTY PURCHASING OFF'!A1" display="CERTIFIED COUNTY PURCHASING OFFICIAL"/>
    <hyperlink ref="A22" location="'CHIEF FINANCIAL OFFICER'!A1" display="CHIEF FINANCIAL OFFICER"/>
    <hyperlink ref="A23" location="'CLERK TO THE BOARD'!A1" display="CLERK TO THE BOARD"/>
    <hyperlink ref="A24" location="COMPTROLLER!A1" display="COMPTROLLER"/>
    <hyperlink ref="A25" location="CONSTABLES!A1" display="CONSTABLES"/>
    <hyperlink ref="A26" location="COUNSEL!A1" display="COUNSEL"/>
    <hyperlink ref="A27" location="'DIRECTOR OF YOUTH SERVICES'!A1" display="DIRECTOR OF YOUTH SERVICES"/>
    <hyperlink ref="A28" location="ENGINEER!A1" display="ENGINEER"/>
    <hyperlink ref="A29" location="'GENERAL STOREKEEPER'!A1" display="GENERAL STOREKEEPER"/>
    <hyperlink ref="A30" location="'MEDICAL EXAMINER'!A1" display="MEDICAL EXAMINER"/>
    <hyperlink ref="A31" location="'MORGUE KEEPER'!A1" display="MORGUE KEEPER"/>
    <hyperlink ref="A32" location="'PUBLIC AGENCY COMPLINCE OFFICER'!A1" display="PUBLIC AGENCY COMPLIANCE OFFICER"/>
    <hyperlink ref="A33" location="'PURCHASING AGENT'!A1" display="PURCHASING AGENT"/>
    <hyperlink ref="A34" location="'ROAD SUPERVISOR'!A1" display="ROAD SUPERVISOR"/>
    <hyperlink ref="A35" location="'SUPERINTENDENT OF BLDG &amp; GROUND'!A1" display="SUPERINTENDENT OF BUILDINGS AND GROUNDS"/>
    <hyperlink ref="A36" location="TREASURER!A1" display="TREASURER"/>
    <hyperlink ref="A37" location="WARDEN!A1" display="WARDEN"/>
    <hyperlink ref="A42" location="AGING!A1" display="AGING "/>
    <hyperlink ref="A43" location="'AGING SENIOR SERVICES'!A1" display="AGING/SENIOR SERVICES"/>
    <hyperlink ref="A44" location="'ARCHIVES RECORD MANAGEMENT'!A1" display="ARCHIVES/RECORDS MANAGEMENT"/>
    <hyperlink ref="A45" location="'BUSINESS DEVELOPMENT'!A1" display="BUSINESS DEVELOPMENT"/>
    <hyperlink ref="A46" location="'CONSUMER AFFAIRS'!A1" display="CONSUMER AFFAIRS"/>
    <hyperlink ref="A47" location="'COUNTY ADJUSTER'!A1" display="COUNTY ADJUSTER"/>
    <hyperlink ref="A48" location="'ELECTION BOARD'!A1" display="ELECTION BOARD"/>
    <hyperlink ref="A49" location="'EMERGENCY MANAGEMENT'!A1" display="EMERGENCY MANAGEMENT"/>
    <hyperlink ref="A50" location="'ENVIRONMENTAL HEALTH'!A1" display="ENVIRONMENTAL HEALTH "/>
    <hyperlink ref="A51" location="'ETHICS BOARD'!A1" display="ETHICS BOARD"/>
    <hyperlink ref="A52" location="'EXTENSION SERVICES'!A1" display="EXTENSION SERVICES"/>
    <hyperlink ref="A53" location="'FACILITIES MANAGEMENT'!A1" display="FACILITIES MANAGEMENT"/>
    <hyperlink ref="A54" location="'FIRE MARSHALL'!A1" display="FIRE MARSHALL"/>
    <hyperlink ref="A55" location="'FLEET MANAGEMENT'!A1" display="FLEET MANAGEMENT"/>
    <hyperlink ref="A56" location="HOUSING!A1" display="HOUSING"/>
    <hyperlink ref="A57" location="'HUMAN RESOURCES &amp; PERSONNEL'!A1" display="HUMAN RESOURCES/PERSONNEL"/>
    <hyperlink ref="A58" location="'HUMAN SERVICES'!A1" display="HUMAN SERVICES"/>
    <hyperlink ref="A59" location="'INFORMATION TECHNOLOGY'!A1" display="INFORMATION TECHNOLOGY"/>
    <hyperlink ref="A60" location="'INSURANCE RISK MANAGEMENT'!A1" display="INSURANCE/RISK MANAGEMENT"/>
    <hyperlink ref="A61" location="LIBRARY!A1" display="LIBRARY"/>
    <hyperlink ref="A62" location="'OPEN SPACE'!A1" display="OPEN SPACE"/>
    <hyperlink ref="A63" location="'NURSING HOME ADMINISTRATOR'!A1" display="NURSING HOME ADMINISTRATOR"/>
    <hyperlink ref="A64" location="'PARKS AND RECREATION'!A1" display="PARKS AND RECREATION"/>
    <hyperlink ref="A65" location="'PLANNING BOARD'!A1" display="PLANNING BOARD"/>
    <hyperlink ref="A66" location="'PUBLIC HEALTH'!A1" display="PUBLIC HEALTH"/>
    <hyperlink ref="A67" location="'PUBLIC SAFETY'!A1" display="PUBLIC SAFETY"/>
    <hyperlink ref="A68" location="'PUBLIC RELATIONS'!A1" display="PUBLIC RELATIONS"/>
    <hyperlink ref="A69" location="'PUBLIC WORKS'!A1" display="PUBLIC WORKS"/>
    <hyperlink ref="A70" location="RECYCLING!A1" display="RECYCLING"/>
    <hyperlink ref="A71" location="'SHARED SERVICES'!A1" display="SHARED SERVICES"/>
    <hyperlink ref="A72" location="TRANSPORTATION!A1" display="TRANSPORTATION"/>
    <hyperlink ref="A73" location="'WEIGHTS AND MEASURES'!A1" display="WEIGHTS AND MEASURES"/>
    <hyperlink ref="A77" location="'DIRECTOR BOARD OF SOCIAL SERVIC'!A1" display="DIRECTOR -BOARD OF SOCIAL SERVICES"/>
    <hyperlink ref="A78" location="'PRESIDENT COUNTY COLLEGE'!A1" display="PRESIDENT - COUNTY COLLEGE "/>
    <hyperlink ref="A79" location="'DIRECTOR OF SOLID WASTE'!A1" display="DIRECTOR - SOLID WASTE"/>
    <hyperlink ref="A80" location="'DIRECTOR IMPROVEMENT AUTHORITY'!A1" display="DIRECTOR - IMPROVEMENT AUTHORITY"/>
    <hyperlink ref="A81" location="'DIRECTOR MOSQUITO COMMISSION'!A1" display="DIRECTOR - MOSQUITO COMMISSION"/>
    <hyperlink ref="A82" location="'SUPERINTENDENT VOCATIONAL SCHOO'!A1" display="SUPERINTENDENT - VOCATIONAL SCHOOLS"/>
    <hyperlink ref="B87" location="SHERIFF!A1" display="SHERIFF"/>
    <hyperlink ref="B88:C88" location="'UNDER SHERIFF'!A1" display="UNDER-SHERIFF"/>
    <hyperlink ref="B89:C89" location="'CHIEF OF STAFF CIVILIAN'!A1" display="CHIEF OF STAFF (CIVILIAN)"/>
    <hyperlink ref="B92:D92" location="'HIGHEST PAID LIEUTENANT'!A1" display="HIGHEST PAID LIEUTENANT"/>
    <hyperlink ref="B97" location="WARDEN!A1" display="WARDEN"/>
    <hyperlink ref="B98:C98" location="'DEPUTY WARDEN'!A1" display="DEPUTY WARDEN "/>
    <hyperlink ref="B90" location="'SHERIFF''S CAPTAIN'!A1" display="SHERIFF' CAPTAIN"/>
    <hyperlink ref="B92" location="MENU!A1" display="SHERIFF' LIEUTENANT"/>
    <hyperlink ref="B99:C99" location="'WARDEN CAPTAIN'!A1" display="WARDEN' CAPTAIN"/>
    <hyperlink ref="B100:C100" location="'WARDEN SERGEANT'!A1" display="WARDEN' SERGEANT"/>
    <hyperlink ref="B101:D101" location="'WARDEN LIEUTENANT'!A1" display="WARDEN'S LIEUTENANT"/>
    <hyperlink ref="B102:D102" location="'WARDEN ADMINISTRATIVE'!A1" display="WARDEN' ADMINISTRATIVE"/>
    <hyperlink ref="B103:C103" location="'WARDEN CLERICAL'!A1" display="WARDEN' CLERICAL"/>
    <hyperlink ref="B106:C106" location="PROSECUTOR!A1" display="PROSECUTOR"/>
    <hyperlink ref="B107:C107" location="'PROSECUTOR FIRST ASST. PROSECUT'!A1" display="FIRST ASS. PROS."/>
    <hyperlink ref="B109:D109" location="'CHIEF OF INVESTIGATORS'!A1" display="(CHIEF) OF INVESTIGATORS"/>
    <hyperlink ref="B110:D110" location="'PROSECUTOR CAPTAIN'!A1" display="PROSECUTOR' CAPTAIN"/>
    <hyperlink ref="B111:D111" location="'PROSECUTOR SERGEANT'!A1" display="PROSECUTOR' SERGEANT"/>
    <hyperlink ref="B112:D112" location="'PROSECUTOR LIEUTENANT'!A1" display="PROSECUTOR' LIEUTENANT"/>
    <hyperlink ref="B113:D113" location="'PROSECUTOR ADMINISTRATIVE'!A1" display="PROSECUTOR' ADMINISTRATIVE"/>
    <hyperlink ref="B114:D114" location="'PROSECUTOR CLERICAL'!A1" display="PROSECUTOR' CLERICAL"/>
    <hyperlink ref="B91:C91" location="'SHERIFF SERGEANT'!A1" display="SHERIFF' SERGEANT"/>
    <hyperlink ref="B92:C92" location="'SHERIFF LIEUTENANT'!A1" display="SHERIFF' LIEUTENANT"/>
    <hyperlink ref="B108" location="'PROSECUTOR FIRST ASST. PROSECUT'!A1" display="FIRST ASS. PROS."/>
    <hyperlink ref="B108:C108" location="'PROSECUTOR  ASST. '!A1" display="FIRST ASS. PROS."/>
    <hyperlink ref="B93:D93" location="'SHERIFF ADMINISTRATIVE'!A1" display="SHERIFF' ADMINISTRATIVE"/>
    <hyperlink ref="B94:C94" location="'SHERIFF CLERICAL'!A1" display="SHERIFF' CLERIC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10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SUM(E4:E24)/6</f>
        <v>116287.20333333332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120000</v>
      </c>
    </row>
    <row r="7" spans="3:8" ht="15">
      <c r="C7" s="9" t="s">
        <v>84</v>
      </c>
      <c r="D7" s="25"/>
      <c r="E7" s="28">
        <v>0</v>
      </c>
      <c r="G7" s="9" t="s">
        <v>105</v>
      </c>
      <c r="H7" s="30">
        <v>98123</v>
      </c>
    </row>
    <row r="8" spans="3:5" ht="15">
      <c r="C8" s="9" t="s">
        <v>85</v>
      </c>
      <c r="D8" s="25"/>
      <c r="E8" s="28">
        <v>0</v>
      </c>
    </row>
    <row r="9" spans="3:5" ht="15">
      <c r="C9" s="9" t="s">
        <v>86</v>
      </c>
      <c r="D9" s="25"/>
      <c r="E9" s="28">
        <v>0</v>
      </c>
    </row>
    <row r="10" spans="3:5" ht="15">
      <c r="C10" s="9" t="s">
        <v>87</v>
      </c>
      <c r="D10" s="25"/>
      <c r="E10" s="31">
        <v>120000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119600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98123.22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120000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1">
        <v>120000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120000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12</v>
      </c>
    </row>
    <row r="2" spans="3:5" ht="15.75" thickBot="1">
      <c r="C2" s="10" t="s">
        <v>79</v>
      </c>
      <c r="D2" s="11"/>
      <c r="E2" s="12" t="s">
        <v>80</v>
      </c>
    </row>
    <row r="4" spans="3:5" ht="15">
      <c r="C4" s="9" t="s">
        <v>81</v>
      </c>
      <c r="D4" s="25"/>
      <c r="E4" s="31">
        <v>123373</v>
      </c>
    </row>
    <row r="5" spans="3:8" ht="15">
      <c r="C5" s="9" t="s">
        <v>82</v>
      </c>
      <c r="D5" s="25"/>
      <c r="E5" s="31">
        <v>139238</v>
      </c>
      <c r="G5" s="9" t="s">
        <v>104</v>
      </c>
      <c r="H5" s="29">
        <f>SUM(E4:E24)/20</f>
        <v>150506.55</v>
      </c>
    </row>
    <row r="6" spans="3:8" ht="15">
      <c r="C6" s="9" t="s">
        <v>83</v>
      </c>
      <c r="D6" s="25"/>
      <c r="E6" s="31">
        <v>157500</v>
      </c>
      <c r="G6" s="9" t="s">
        <v>103</v>
      </c>
      <c r="H6" s="30">
        <v>196064</v>
      </c>
    </row>
    <row r="7" spans="3:8" ht="15">
      <c r="C7" s="9" t="s">
        <v>84</v>
      </c>
      <c r="D7" s="25"/>
      <c r="E7" s="31">
        <v>176312</v>
      </c>
      <c r="G7" s="9" t="s">
        <v>105</v>
      </c>
      <c r="H7" s="30">
        <v>80000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1">
        <v>125121</v>
      </c>
    </row>
    <row r="10" spans="3:5" ht="15">
      <c r="C10" s="9" t="s">
        <v>87</v>
      </c>
      <c r="D10" s="25"/>
      <c r="E10" s="31">
        <v>140000</v>
      </c>
    </row>
    <row r="11" spans="3:5" ht="15">
      <c r="C11" s="9" t="s">
        <v>88</v>
      </c>
      <c r="D11" s="25"/>
      <c r="E11" s="31">
        <v>196064</v>
      </c>
    </row>
    <row r="12" spans="3:5" ht="15">
      <c r="C12" s="9" t="s">
        <v>89</v>
      </c>
      <c r="D12" s="25"/>
      <c r="E12" s="31">
        <v>153106</v>
      </c>
    </row>
    <row r="13" spans="3:5" ht="15">
      <c r="C13" s="9" t="s">
        <v>90</v>
      </c>
      <c r="D13" s="25"/>
      <c r="E13" s="31">
        <v>131522</v>
      </c>
    </row>
    <row r="14" spans="3:5" ht="15">
      <c r="C14" s="9" t="s">
        <v>91</v>
      </c>
      <c r="D14" s="25"/>
      <c r="E14" s="31">
        <v>144981</v>
      </c>
    </row>
    <row r="15" spans="3:5" ht="15">
      <c r="C15" s="9" t="s">
        <v>92</v>
      </c>
      <c r="D15" s="25"/>
      <c r="E15" s="33">
        <v>160607</v>
      </c>
    </row>
    <row r="16" spans="3:5" ht="15">
      <c r="C16" s="9" t="s">
        <v>93</v>
      </c>
      <c r="D16" s="25"/>
      <c r="E16" s="31">
        <v>161262</v>
      </c>
    </row>
    <row r="17" spans="3:5" ht="15">
      <c r="C17" s="9" t="s">
        <v>94</v>
      </c>
      <c r="D17" s="25"/>
      <c r="E17" s="31">
        <v>159538</v>
      </c>
    </row>
    <row r="18" spans="3:5" ht="15">
      <c r="C18" s="9" t="s">
        <v>95</v>
      </c>
      <c r="D18" s="25"/>
      <c r="E18" s="31">
        <v>154019</v>
      </c>
    </row>
    <row r="19" spans="3:5" ht="15">
      <c r="C19" s="9" t="s">
        <v>96</v>
      </c>
      <c r="D19" s="25"/>
      <c r="E19" s="31">
        <v>155685</v>
      </c>
    </row>
    <row r="20" spans="3:5" ht="15">
      <c r="C20" s="9" t="s">
        <v>97</v>
      </c>
      <c r="D20" s="25"/>
      <c r="E20" s="32">
        <v>80000</v>
      </c>
    </row>
    <row r="21" spans="3:5" ht="15">
      <c r="C21" s="9" t="s">
        <v>98</v>
      </c>
      <c r="D21" s="25"/>
      <c r="E21" s="31">
        <v>192850</v>
      </c>
    </row>
    <row r="22" spans="3:5" ht="15">
      <c r="C22" s="9" t="s">
        <v>99</v>
      </c>
      <c r="D22" s="25"/>
      <c r="E22" s="31">
        <v>170004</v>
      </c>
    </row>
    <row r="23" spans="3:5" ht="15">
      <c r="C23" s="9" t="s">
        <v>100</v>
      </c>
      <c r="D23" s="25"/>
      <c r="E23" s="31">
        <v>155000</v>
      </c>
    </row>
    <row r="24" spans="3:5" ht="15">
      <c r="C24" s="9" t="s">
        <v>101</v>
      </c>
      <c r="D24" s="25"/>
      <c r="E24" s="31">
        <v>133949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13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31">
        <v>167180</v>
      </c>
      <c r="G5" s="9" t="s">
        <v>104</v>
      </c>
      <c r="H5" s="29">
        <f>SUM(E5:E17)/4</f>
        <v>159114.25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180225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f>E16</f>
        <v>109015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3">
        <v>180037</v>
      </c>
    </row>
    <row r="16" spans="3:5" ht="15">
      <c r="C16" s="9" t="s">
        <v>93</v>
      </c>
      <c r="D16" s="25"/>
      <c r="E16" s="31">
        <v>109015</v>
      </c>
    </row>
    <row r="17" spans="3:5" ht="15">
      <c r="C17" s="9" t="s">
        <v>94</v>
      </c>
      <c r="D17" s="25"/>
      <c r="E17" s="31">
        <v>180225</v>
      </c>
    </row>
    <row r="18" spans="3:5" ht="15">
      <c r="C18" s="9" t="s">
        <v>95</v>
      </c>
      <c r="D18" s="43" t="s">
        <v>155</v>
      </c>
      <c r="E18" s="31">
        <v>44877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6" sqref="H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1.75" thickBot="1">
      <c r="A1" s="15" t="s">
        <v>107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94990</v>
      </c>
    </row>
    <row r="5" spans="3:8" ht="15">
      <c r="C5" s="9" t="s">
        <v>82</v>
      </c>
      <c r="D5" s="25"/>
      <c r="E5" s="31">
        <v>126401</v>
      </c>
      <c r="G5" s="9" t="s">
        <v>104</v>
      </c>
      <c r="H5" s="29">
        <f>SUM(E4:E24)/13</f>
        <v>92708.22769230769</v>
      </c>
    </row>
    <row r="6" spans="3:8" ht="15">
      <c r="C6" s="9" t="s">
        <v>83</v>
      </c>
      <c r="D6" s="25"/>
      <c r="E6" s="31">
        <v>70484</v>
      </c>
      <c r="G6" s="9" t="s">
        <v>103</v>
      </c>
      <c r="H6" s="30">
        <v>126401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70484</v>
      </c>
    </row>
    <row r="8" spans="3:5" ht="15">
      <c r="C8" s="9" t="s">
        <v>85</v>
      </c>
      <c r="D8" s="25"/>
      <c r="E8" s="31">
        <v>71000</v>
      </c>
    </row>
    <row r="9" spans="3:5" ht="15">
      <c r="C9" s="9" t="s">
        <v>86</v>
      </c>
      <c r="D9" s="25"/>
      <c r="E9" s="31">
        <v>73440</v>
      </c>
    </row>
    <row r="10" spans="3:5" ht="15">
      <c r="C10" s="9" t="s">
        <v>87</v>
      </c>
      <c r="D10" s="25"/>
      <c r="E10" s="31">
        <v>102000</v>
      </c>
    </row>
    <row r="11" spans="3:5" ht="15">
      <c r="C11" s="9" t="s">
        <v>88</v>
      </c>
      <c r="D11" s="25"/>
      <c r="E11" s="31">
        <v>83682</v>
      </c>
    </row>
    <row r="12" spans="3:5" ht="15">
      <c r="C12" s="9" t="s">
        <v>89</v>
      </c>
      <c r="D12" s="25"/>
      <c r="E12" s="31">
        <v>97836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98265</v>
      </c>
    </row>
    <row r="16" spans="3:5" ht="15">
      <c r="C16" s="9" t="s">
        <v>93</v>
      </c>
      <c r="D16" s="25"/>
      <c r="E16" s="31">
        <v>109596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84826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93780.96</v>
      </c>
    </row>
    <row r="24" spans="3:5" ht="15">
      <c r="C24" s="9" t="s">
        <v>101</v>
      </c>
      <c r="D24" s="25"/>
      <c r="E24" s="31">
        <v>98906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H8" sqref="H8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  <col min="9" max="9" width="11.57421875" style="0" hidden="1" customWidth="1"/>
  </cols>
  <sheetData>
    <row r="1" ht="59.25" thickBot="1">
      <c r="A1" s="14" t="s">
        <v>15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86500</v>
      </c>
    </row>
    <row r="5" spans="3:9" ht="15">
      <c r="C5" s="9" t="s">
        <v>82</v>
      </c>
      <c r="D5" t="s">
        <v>155</v>
      </c>
      <c r="E5" s="31">
        <v>10000</v>
      </c>
      <c r="G5" s="9" t="s">
        <v>104</v>
      </c>
      <c r="H5" s="29">
        <f>I5/17</f>
        <v>125906.41176470589</v>
      </c>
      <c r="I5" s="41">
        <f>SUM(E4:E24)-10000</f>
        <v>2140409</v>
      </c>
    </row>
    <row r="6" spans="3:8" ht="15">
      <c r="C6" s="9" t="s">
        <v>83</v>
      </c>
      <c r="D6" s="25"/>
      <c r="E6" s="31">
        <v>100000</v>
      </c>
      <c r="G6" s="9" t="s">
        <v>103</v>
      </c>
      <c r="H6" s="30">
        <v>181326</v>
      </c>
    </row>
    <row r="7" spans="3:8" ht="15">
      <c r="C7" s="9" t="s">
        <v>84</v>
      </c>
      <c r="D7" s="25"/>
      <c r="E7" s="31">
        <v>124061</v>
      </c>
      <c r="G7" s="9" t="s">
        <v>105</v>
      </c>
      <c r="H7" s="30">
        <f>E4</f>
        <v>86500</v>
      </c>
    </row>
    <row r="8" spans="3:5" ht="15">
      <c r="C8" s="9" t="s">
        <v>85</v>
      </c>
      <c r="D8" s="25"/>
      <c r="E8" s="31">
        <v>86750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113749</v>
      </c>
    </row>
    <row r="11" spans="3:5" ht="15">
      <c r="C11" s="9" t="s">
        <v>88</v>
      </c>
      <c r="D11" s="25"/>
      <c r="E11" s="31">
        <v>171947</v>
      </c>
    </row>
    <row r="12" spans="3:5" ht="15">
      <c r="C12" s="9" t="s">
        <v>89</v>
      </c>
      <c r="D12" s="25"/>
      <c r="E12" s="31">
        <v>130810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126017</v>
      </c>
    </row>
    <row r="15" spans="3:5" ht="15">
      <c r="C15" s="9" t="s">
        <v>92</v>
      </c>
      <c r="D15" s="25"/>
      <c r="E15" s="33">
        <v>181326</v>
      </c>
    </row>
    <row r="16" spans="3:5" ht="15">
      <c r="C16" s="9" t="s">
        <v>93</v>
      </c>
      <c r="D16" s="25"/>
      <c r="E16" s="31">
        <v>133177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1">
        <v>140459</v>
      </c>
    </row>
    <row r="19" spans="3:5" ht="15">
      <c r="C19" s="9" t="s">
        <v>96</v>
      </c>
      <c r="D19" s="25"/>
      <c r="E19" s="31">
        <v>109115</v>
      </c>
    </row>
    <row r="20" spans="3:5" ht="15">
      <c r="C20" s="9" t="s">
        <v>97</v>
      </c>
      <c r="D20" s="25"/>
      <c r="E20" s="32">
        <v>86872</v>
      </c>
    </row>
    <row r="21" spans="3:5" ht="15">
      <c r="C21" s="9" t="s">
        <v>98</v>
      </c>
      <c r="D21" s="25"/>
      <c r="E21" s="31">
        <v>162220</v>
      </c>
    </row>
    <row r="22" spans="3:5" ht="15">
      <c r="C22" s="9" t="s">
        <v>99</v>
      </c>
      <c r="D22" s="25"/>
      <c r="E22" s="31">
        <v>145513</v>
      </c>
    </row>
    <row r="23" spans="3:5" ht="15">
      <c r="C23" s="9" t="s">
        <v>100</v>
      </c>
      <c r="D23" s="25"/>
      <c r="E23" s="31">
        <v>120000</v>
      </c>
    </row>
    <row r="24" spans="3:5" ht="15">
      <c r="C24" s="9" t="s">
        <v>101</v>
      </c>
      <c r="D24" s="25"/>
      <c r="E24" s="31">
        <v>121893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  <col min="9" max="9" width="11.57421875" style="0" hidden="1" customWidth="1"/>
  </cols>
  <sheetData>
    <row r="1" ht="59.25" thickBot="1">
      <c r="A1" s="14" t="s">
        <v>16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82459</v>
      </c>
    </row>
    <row r="5" spans="3:9" ht="15">
      <c r="C5" s="9" t="s">
        <v>82</v>
      </c>
      <c r="D5" s="25"/>
      <c r="E5" s="31">
        <v>75000</v>
      </c>
      <c r="G5" s="9" t="s">
        <v>104</v>
      </c>
      <c r="H5" s="29">
        <f>I5/15</f>
        <v>85694.53333333334</v>
      </c>
      <c r="I5" s="41">
        <f>SUM(E4:E24)-2500</f>
        <v>1285418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105200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63619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t="s">
        <v>155</v>
      </c>
      <c r="E9" s="31">
        <v>2500</v>
      </c>
    </row>
    <row r="10" spans="3:5" ht="15">
      <c r="C10" s="9" t="s">
        <v>87</v>
      </c>
      <c r="D10" s="25"/>
      <c r="E10" s="31">
        <v>93369</v>
      </c>
    </row>
    <row r="11" spans="3:5" ht="15">
      <c r="C11" s="9" t="s">
        <v>88</v>
      </c>
      <c r="D11" s="25"/>
      <c r="E11" s="31">
        <v>83326</v>
      </c>
    </row>
    <row r="12" spans="3:5" ht="15">
      <c r="C12" s="9" t="s">
        <v>89</v>
      </c>
      <c r="D12" s="25"/>
      <c r="E12" s="31">
        <v>83258</v>
      </c>
    </row>
    <row r="13" spans="3:5" ht="15">
      <c r="C13" s="9" t="s">
        <v>90</v>
      </c>
      <c r="D13" s="25"/>
      <c r="E13" s="31">
        <v>80916</v>
      </c>
    </row>
    <row r="14" spans="3:5" ht="15">
      <c r="C14" s="9" t="s">
        <v>91</v>
      </c>
      <c r="D14" s="25"/>
      <c r="E14" s="31">
        <v>95751</v>
      </c>
    </row>
    <row r="15" spans="3:5" ht="15">
      <c r="C15" s="9" t="s">
        <v>92</v>
      </c>
      <c r="D15" s="25"/>
      <c r="E15" s="33">
        <v>98831</v>
      </c>
    </row>
    <row r="16" spans="3:5" ht="15">
      <c r="C16" s="9" t="s">
        <v>93</v>
      </c>
      <c r="D16" s="25"/>
      <c r="E16" s="31">
        <v>83232</v>
      </c>
    </row>
    <row r="17" spans="3:5" ht="15">
      <c r="C17" s="9" t="s">
        <v>94</v>
      </c>
      <c r="D17" s="25"/>
      <c r="E17" s="31">
        <v>63619</v>
      </c>
    </row>
    <row r="18" spans="3:5" ht="15">
      <c r="C18" s="9" t="s">
        <v>95</v>
      </c>
      <c r="D18" s="25"/>
      <c r="E18" s="31">
        <v>105200</v>
      </c>
    </row>
    <row r="19" spans="3:5" ht="15">
      <c r="C19" s="9" t="s">
        <v>96</v>
      </c>
      <c r="D19" s="25"/>
      <c r="E19" s="31">
        <v>89116</v>
      </c>
    </row>
    <row r="20" spans="3:5" ht="15">
      <c r="C20" s="9" t="s">
        <v>97</v>
      </c>
      <c r="D20" s="25"/>
      <c r="E20" s="32">
        <v>88196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1">
        <v>83145</v>
      </c>
    </row>
    <row r="23" spans="3:5" ht="15">
      <c r="C23" s="9" t="s">
        <v>100</v>
      </c>
      <c r="D23" s="25"/>
      <c r="E23" s="31">
        <v>80000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17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79332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SUM(E4:E24)/4</f>
        <v>120201.6375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181326</v>
      </c>
    </row>
    <row r="7" spans="3:8" ht="15">
      <c r="C7" s="9" t="s">
        <v>84</v>
      </c>
      <c r="D7" s="25"/>
      <c r="E7" s="31">
        <v>97907</v>
      </c>
      <c r="G7" s="9" t="s">
        <v>105</v>
      </c>
      <c r="H7" s="30">
        <v>79332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3">
        <v>181326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122241.55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18</v>
      </c>
    </row>
    <row r="2" spans="3:5" ht="15.75" thickBot="1">
      <c r="C2" s="10" t="s">
        <v>79</v>
      </c>
      <c r="D2" s="11"/>
      <c r="E2" s="12" t="s">
        <v>80</v>
      </c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SUM(E4:E24)/21</f>
        <v>0</v>
      </c>
    </row>
    <row r="6" spans="3:8" ht="15">
      <c r="C6" s="9" t="s">
        <v>83</v>
      </c>
      <c r="D6" s="25"/>
      <c r="E6" s="28">
        <v>0</v>
      </c>
      <c r="G6" s="9" t="s">
        <v>103</v>
      </c>
      <c r="H6" s="28">
        <v>0</v>
      </c>
    </row>
    <row r="7" spans="3:8" ht="15">
      <c r="C7" s="9" t="s">
        <v>84</v>
      </c>
      <c r="D7" s="25"/>
      <c r="E7" s="28">
        <v>0</v>
      </c>
      <c r="G7" s="9" t="s">
        <v>105</v>
      </c>
      <c r="H7" s="28">
        <v>0</v>
      </c>
    </row>
    <row r="8" spans="3:5" ht="15">
      <c r="C8" s="9" t="s">
        <v>85</v>
      </c>
      <c r="D8" s="25"/>
      <c r="E8" s="28">
        <v>0</v>
      </c>
    </row>
    <row r="9" spans="3:5" ht="15">
      <c r="C9" s="9" t="s">
        <v>86</v>
      </c>
      <c r="D9" s="25"/>
      <c r="E9" s="28">
        <v>0</v>
      </c>
    </row>
    <row r="10" spans="3:5" ht="15">
      <c r="C10" s="9" t="s">
        <v>87</v>
      </c>
      <c r="D10" s="25"/>
      <c r="E10" s="28">
        <v>0</v>
      </c>
    </row>
    <row r="11" spans="3:5" ht="15">
      <c r="C11" s="9" t="s">
        <v>88</v>
      </c>
      <c r="D11" s="25"/>
      <c r="E11" s="28">
        <v>0</v>
      </c>
    </row>
    <row r="12" spans="3:5" ht="15">
      <c r="C12" s="9" t="s">
        <v>89</v>
      </c>
      <c r="D12" s="25"/>
      <c r="E12" s="28">
        <v>0</v>
      </c>
    </row>
    <row r="13" spans="3:5" ht="15">
      <c r="C13" s="9" t="s">
        <v>90</v>
      </c>
      <c r="D13" s="25"/>
      <c r="E13" s="28">
        <v>0</v>
      </c>
    </row>
    <row r="14" spans="3:5" ht="15">
      <c r="C14" s="9" t="s">
        <v>91</v>
      </c>
      <c r="D14" s="25"/>
      <c r="E14" s="28">
        <v>0</v>
      </c>
    </row>
    <row r="15" spans="3:5" ht="15">
      <c r="C15" s="9" t="s">
        <v>92</v>
      </c>
      <c r="D15" s="25"/>
      <c r="E15" s="28">
        <v>0</v>
      </c>
    </row>
    <row r="16" spans="3:5" ht="15">
      <c r="C16" s="9" t="s">
        <v>93</v>
      </c>
      <c r="D16" s="25"/>
      <c r="E16" s="28">
        <v>0</v>
      </c>
    </row>
    <row r="17" spans="3:5" ht="15">
      <c r="C17" s="9" t="s">
        <v>94</v>
      </c>
      <c r="D17" s="25"/>
      <c r="E17" s="28">
        <v>0</v>
      </c>
    </row>
    <row r="18" spans="3:5" ht="15">
      <c r="C18" s="9" t="s">
        <v>95</v>
      </c>
      <c r="D18" s="25"/>
      <c r="E18" s="28">
        <v>0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19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127055</v>
      </c>
    </row>
    <row r="5" spans="3:8" ht="15">
      <c r="C5" s="9" t="s">
        <v>82</v>
      </c>
      <c r="D5" s="25"/>
      <c r="E5" s="31">
        <v>121182</v>
      </c>
      <c r="G5" s="9" t="s">
        <v>104</v>
      </c>
      <c r="H5" s="29">
        <f>SUM(E4:E24)/16</f>
        <v>136401</v>
      </c>
    </row>
    <row r="6" spans="3:8" ht="15">
      <c r="C6" s="9" t="s">
        <v>83</v>
      </c>
      <c r="D6" s="25"/>
      <c r="E6" s="31">
        <v>156766</v>
      </c>
      <c r="G6" s="9" t="s">
        <v>103</v>
      </c>
      <c r="H6" s="30">
        <v>186000</v>
      </c>
    </row>
    <row r="7" spans="3:8" ht="15">
      <c r="C7" s="9" t="s">
        <v>84</v>
      </c>
      <c r="D7" s="25"/>
      <c r="E7" s="31">
        <v>168300</v>
      </c>
      <c r="G7" s="9" t="s">
        <v>105</v>
      </c>
      <c r="H7" s="30">
        <v>68000</v>
      </c>
    </row>
    <row r="8" spans="3:5" ht="15">
      <c r="C8" s="9" t="s">
        <v>85</v>
      </c>
      <c r="D8" s="25"/>
      <c r="E8" s="31">
        <v>118370</v>
      </c>
    </row>
    <row r="9" spans="3:5" ht="15">
      <c r="C9" s="9" t="s">
        <v>86</v>
      </c>
      <c r="D9" s="25"/>
      <c r="E9" s="31">
        <v>68000</v>
      </c>
    </row>
    <row r="10" spans="3:5" ht="15">
      <c r="C10" s="9" t="s">
        <v>87</v>
      </c>
      <c r="D10" s="25"/>
      <c r="E10" s="31">
        <v>137917</v>
      </c>
    </row>
    <row r="11" spans="3:5" ht="15">
      <c r="C11" s="9" t="s">
        <v>88</v>
      </c>
      <c r="D11" s="25"/>
      <c r="E11" s="31">
        <v>150000</v>
      </c>
    </row>
    <row r="12" spans="3:5" ht="15">
      <c r="C12" s="9" t="s">
        <v>89</v>
      </c>
      <c r="D12" s="25"/>
      <c r="E12" s="31">
        <v>130810</v>
      </c>
    </row>
    <row r="13" spans="3:5" ht="15">
      <c r="C13" s="9" t="s">
        <v>90</v>
      </c>
      <c r="D13" s="25"/>
      <c r="E13" s="31">
        <v>107250</v>
      </c>
    </row>
    <row r="14" spans="3:5" ht="15">
      <c r="C14" s="9" t="s">
        <v>91</v>
      </c>
      <c r="D14" s="25"/>
      <c r="E14" s="31">
        <v>126017</v>
      </c>
    </row>
    <row r="15" spans="3:5" ht="15">
      <c r="C15" s="9" t="s">
        <v>92</v>
      </c>
      <c r="D15" s="25"/>
      <c r="E15" s="33">
        <v>167351</v>
      </c>
    </row>
    <row r="16" spans="3:5" ht="15">
      <c r="C16" s="9" t="s">
        <v>93</v>
      </c>
      <c r="D16" s="25"/>
      <c r="E16" s="31">
        <v>156060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111824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1">
        <v>186000</v>
      </c>
    </row>
    <row r="23" spans="3:5" ht="15">
      <c r="C23" s="9" t="s">
        <v>100</v>
      </c>
      <c r="D23" s="25"/>
      <c r="E23" s="31">
        <v>149514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20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77212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SUM(E4:E24)/10</f>
        <v>92288.981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138971</v>
      </c>
    </row>
    <row r="7" spans="3:8" ht="15">
      <c r="C7" s="9" t="s">
        <v>84</v>
      </c>
      <c r="D7" s="25"/>
      <c r="E7" s="31">
        <v>87393</v>
      </c>
      <c r="G7" s="9" t="s">
        <v>105</v>
      </c>
      <c r="H7" s="30">
        <v>52836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1">
        <v>88241</v>
      </c>
    </row>
    <row r="10" spans="3:5" ht="15">
      <c r="C10" s="9" t="s">
        <v>87</v>
      </c>
      <c r="D10" s="25"/>
      <c r="E10" s="31">
        <v>69360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52836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138971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80823</v>
      </c>
    </row>
    <row r="18" spans="3:5" ht="15">
      <c r="C18" s="9" t="s">
        <v>95</v>
      </c>
      <c r="D18" s="25"/>
      <c r="E18" s="31">
        <v>106371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107508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114174.81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421875" style="0" bestFit="1" customWidth="1"/>
    <col min="5" max="5" width="10.00390625" style="0" customWidth="1"/>
    <col min="6" max="6" width="7.140625" style="0" customWidth="1"/>
    <col min="7" max="7" width="9.421875" style="0" bestFit="1" customWidth="1"/>
    <col min="8" max="8" width="10.00390625" style="0" customWidth="1"/>
  </cols>
  <sheetData>
    <row r="1" ht="45.75" customHeight="1" thickBot="1">
      <c r="A1" s="14" t="s">
        <v>1</v>
      </c>
    </row>
    <row r="2" spans="3:5" ht="15.75" thickBot="1">
      <c r="C2" s="10" t="s">
        <v>79</v>
      </c>
      <c r="D2" s="11"/>
      <c r="E2" s="12" t="s">
        <v>80</v>
      </c>
    </row>
    <row r="3" spans="3:5" ht="6.75" customHeight="1">
      <c r="C3" s="25"/>
      <c r="D3" s="25"/>
      <c r="E3" s="25"/>
    </row>
    <row r="4" spans="3:5" ht="15">
      <c r="C4" s="9" t="s">
        <v>81</v>
      </c>
      <c r="D4" s="25"/>
      <c r="E4" s="27">
        <v>133744</v>
      </c>
    </row>
    <row r="5" spans="3:8" ht="15">
      <c r="C5" s="9" t="s">
        <v>82</v>
      </c>
      <c r="D5" s="25"/>
      <c r="E5" s="27">
        <v>134617</v>
      </c>
      <c r="G5" s="9" t="s">
        <v>104</v>
      </c>
      <c r="H5" s="29">
        <f>SUM(E4:E24)/6</f>
        <v>134215.41166666665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153831</v>
      </c>
    </row>
    <row r="7" spans="3:8" ht="15">
      <c r="C7" s="9" t="s">
        <v>84</v>
      </c>
      <c r="D7" s="25"/>
      <c r="E7" s="28">
        <v>0</v>
      </c>
      <c r="G7" s="9" t="s">
        <v>105</v>
      </c>
      <c r="H7" s="30">
        <v>92000</v>
      </c>
    </row>
    <row r="8" spans="3:5" ht="15">
      <c r="C8" s="9" t="s">
        <v>85</v>
      </c>
      <c r="D8" s="25"/>
      <c r="E8" s="27">
        <v>92000</v>
      </c>
    </row>
    <row r="9" spans="3:5" ht="15">
      <c r="C9" s="9" t="s">
        <v>86</v>
      </c>
      <c r="D9" s="25"/>
      <c r="E9" s="28">
        <v>0</v>
      </c>
    </row>
    <row r="10" spans="3:7" ht="15">
      <c r="C10" s="9" t="s">
        <v>87</v>
      </c>
      <c r="D10" s="25"/>
      <c r="E10" s="27">
        <v>153831</v>
      </c>
      <c r="G10" s="41"/>
    </row>
    <row r="11" spans="3:7" ht="15">
      <c r="C11" s="9" t="s">
        <v>88</v>
      </c>
      <c r="D11" s="25"/>
      <c r="E11" s="28">
        <v>0</v>
      </c>
      <c r="G11" s="42"/>
    </row>
    <row r="12" spans="3:5" ht="15">
      <c r="C12" s="9" t="s">
        <v>89</v>
      </c>
      <c r="D12" s="25"/>
      <c r="E12" s="27">
        <v>142422.47</v>
      </c>
    </row>
    <row r="13" spans="3:5" ht="15">
      <c r="C13" s="9" t="s">
        <v>90</v>
      </c>
      <c r="D13" s="25"/>
      <c r="E13" s="28">
        <v>0</v>
      </c>
    </row>
    <row r="14" spans="3:5" ht="15">
      <c r="C14" s="9" t="s">
        <v>91</v>
      </c>
      <c r="D14" s="25"/>
      <c r="E14" s="27">
        <v>148678</v>
      </c>
    </row>
    <row r="15" spans="3:5" ht="15">
      <c r="C15" s="9" t="s">
        <v>92</v>
      </c>
      <c r="D15" s="25"/>
      <c r="E15" s="28">
        <v>0</v>
      </c>
    </row>
    <row r="16" spans="3:5" ht="15">
      <c r="C16" s="9" t="s">
        <v>93</v>
      </c>
      <c r="D16" s="25"/>
      <c r="E16" s="28">
        <v>0</v>
      </c>
    </row>
    <row r="17" spans="3:5" ht="15">
      <c r="C17" s="9" t="s">
        <v>94</v>
      </c>
      <c r="D17" s="25"/>
      <c r="E17" s="28">
        <v>0</v>
      </c>
    </row>
    <row r="18" spans="3:5" ht="15">
      <c r="C18" s="9" t="s">
        <v>95</v>
      </c>
      <c r="D18" s="25"/>
      <c r="E18" s="28">
        <v>0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21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116776</v>
      </c>
    </row>
    <row r="5" spans="3:8" ht="15">
      <c r="C5" s="9" t="s">
        <v>82</v>
      </c>
      <c r="D5" s="25"/>
      <c r="E5" s="31">
        <v>140956</v>
      </c>
      <c r="G5" s="9" t="s">
        <v>104</v>
      </c>
      <c r="H5" s="29">
        <f>SUM(E4:E24)/19</f>
        <v>127138.28947368421</v>
      </c>
    </row>
    <row r="6" spans="3:8" ht="15">
      <c r="C6" s="9" t="s">
        <v>83</v>
      </c>
      <c r="D6" s="25"/>
      <c r="E6" s="31">
        <v>127000</v>
      </c>
      <c r="G6" s="9" t="s">
        <v>103</v>
      </c>
      <c r="H6" s="30">
        <v>176436</v>
      </c>
    </row>
    <row r="7" spans="3:8" ht="15">
      <c r="C7" s="9" t="s">
        <v>84</v>
      </c>
      <c r="D7" s="25"/>
      <c r="E7" s="31">
        <v>117300</v>
      </c>
      <c r="G7" s="9" t="s">
        <v>105</v>
      </c>
      <c r="H7" s="30">
        <v>72500</v>
      </c>
    </row>
    <row r="8" spans="3:5" ht="15">
      <c r="C8" s="9" t="s">
        <v>85</v>
      </c>
      <c r="D8" s="25"/>
      <c r="E8" s="31">
        <v>132370</v>
      </c>
    </row>
    <row r="9" spans="3:5" ht="15">
      <c r="C9" s="9" t="s">
        <v>86</v>
      </c>
      <c r="D9" s="25"/>
      <c r="E9" s="31">
        <v>72500</v>
      </c>
    </row>
    <row r="10" spans="3:5" ht="15">
      <c r="C10" s="9" t="s">
        <v>87</v>
      </c>
      <c r="D10" s="25"/>
      <c r="E10" s="31">
        <v>134000</v>
      </c>
    </row>
    <row r="11" spans="3:5" ht="15">
      <c r="C11" s="9" t="s">
        <v>88</v>
      </c>
      <c r="D11" s="25"/>
      <c r="E11" s="31">
        <v>112969</v>
      </c>
    </row>
    <row r="12" spans="3:5" ht="15">
      <c r="C12" s="9" t="s">
        <v>89</v>
      </c>
      <c r="D12" s="25"/>
      <c r="E12" s="31">
        <v>117728</v>
      </c>
    </row>
    <row r="13" spans="3:5" ht="15">
      <c r="C13" s="9" t="s">
        <v>90</v>
      </c>
      <c r="D13" s="25"/>
      <c r="E13" s="31">
        <v>116643</v>
      </c>
    </row>
    <row r="14" spans="3:5" ht="15">
      <c r="C14" s="9" t="s">
        <v>91</v>
      </c>
      <c r="D14" s="25"/>
      <c r="E14" s="31">
        <v>132100</v>
      </c>
    </row>
    <row r="15" spans="3:5" ht="15">
      <c r="C15" s="9" t="s">
        <v>92</v>
      </c>
      <c r="D15" s="25"/>
      <c r="E15" s="34">
        <v>176436</v>
      </c>
    </row>
    <row r="16" spans="3:5" ht="15">
      <c r="C16" s="9" t="s">
        <v>93</v>
      </c>
      <c r="D16" s="25"/>
      <c r="E16" s="31">
        <v>149917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1">
        <v>142776</v>
      </c>
    </row>
    <row r="19" spans="3:5" ht="15">
      <c r="C19" s="9" t="s">
        <v>96</v>
      </c>
      <c r="D19" s="25"/>
      <c r="E19" s="31">
        <v>127157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124561</v>
      </c>
    </row>
    <row r="22" spans="3:5" ht="15">
      <c r="C22" s="9" t="s">
        <v>99</v>
      </c>
      <c r="D22" s="25"/>
      <c r="E22" s="31">
        <v>124267</v>
      </c>
    </row>
    <row r="23" spans="3:5" ht="15">
      <c r="C23" s="9" t="s">
        <v>100</v>
      </c>
      <c r="D23" s="25"/>
      <c r="E23" s="31">
        <v>114607.5</v>
      </c>
    </row>
    <row r="24" spans="3:5" ht="15">
      <c r="C24" s="9" t="s">
        <v>101</v>
      </c>
      <c r="D24" s="25"/>
      <c r="E24" s="31">
        <v>135564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22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88080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SUM(E4:E24)/2</f>
        <v>77993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88080</v>
      </c>
    </row>
    <row r="7" spans="3:8" ht="15">
      <c r="C7" s="9" t="s">
        <v>84</v>
      </c>
      <c r="D7" s="25"/>
      <c r="E7" s="28">
        <v>0</v>
      </c>
      <c r="G7" s="9" t="s">
        <v>105</v>
      </c>
      <c r="H7" s="30">
        <v>67906</v>
      </c>
    </row>
    <row r="8" spans="3:5" ht="15">
      <c r="C8" s="9" t="s">
        <v>85</v>
      </c>
      <c r="D8" s="25"/>
      <c r="E8" s="28">
        <v>0</v>
      </c>
    </row>
    <row r="9" spans="3:5" ht="15">
      <c r="C9" s="9" t="s">
        <v>86</v>
      </c>
      <c r="D9" s="25"/>
      <c r="E9" s="28">
        <v>0</v>
      </c>
    </row>
    <row r="10" spans="3:5" ht="15">
      <c r="C10" s="9" t="s">
        <v>87</v>
      </c>
      <c r="D10" s="25"/>
      <c r="E10" s="28">
        <v>0</v>
      </c>
    </row>
    <row r="11" spans="3:5" ht="15">
      <c r="C11" s="9" t="s">
        <v>88</v>
      </c>
      <c r="D11" s="25"/>
      <c r="E11" s="28">
        <v>0</v>
      </c>
    </row>
    <row r="12" spans="3:5" ht="15">
      <c r="C12" s="9" t="s">
        <v>89</v>
      </c>
      <c r="D12" s="25"/>
      <c r="E12" s="28">
        <v>0</v>
      </c>
    </row>
    <row r="13" spans="3:5" ht="15">
      <c r="C13" s="9" t="s">
        <v>90</v>
      </c>
      <c r="D13" s="25"/>
      <c r="E13" s="28">
        <v>0</v>
      </c>
    </row>
    <row r="14" spans="3:5" ht="15">
      <c r="C14" s="9" t="s">
        <v>91</v>
      </c>
      <c r="D14" s="25"/>
      <c r="E14" s="28">
        <v>0</v>
      </c>
    </row>
    <row r="15" spans="3:5" ht="15">
      <c r="C15" s="9" t="s">
        <v>92</v>
      </c>
      <c r="D15" s="25"/>
      <c r="E15" s="28">
        <v>0</v>
      </c>
    </row>
    <row r="16" spans="3:5" ht="15">
      <c r="C16" s="9" t="s">
        <v>93</v>
      </c>
      <c r="D16" s="25"/>
      <c r="E16" s="28">
        <v>0</v>
      </c>
    </row>
    <row r="17" spans="3:5" ht="15">
      <c r="C17" s="9" t="s">
        <v>94</v>
      </c>
      <c r="D17" s="25"/>
      <c r="E17" s="28">
        <v>0</v>
      </c>
    </row>
    <row r="18" spans="3:5" ht="15">
      <c r="C18" s="9" t="s">
        <v>95</v>
      </c>
      <c r="D18" s="25"/>
      <c r="E18" s="31">
        <v>67906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23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134835</v>
      </c>
    </row>
    <row r="5" spans="3:8" ht="15">
      <c r="C5" s="9" t="s">
        <v>82</v>
      </c>
      <c r="D5" s="25"/>
      <c r="E5" s="31">
        <v>197000</v>
      </c>
      <c r="G5" s="9" t="s">
        <v>104</v>
      </c>
      <c r="H5" s="29">
        <f>SUM(E4:E24)/10</f>
        <v>170521</v>
      </c>
    </row>
    <row r="6" spans="3:8" ht="15">
      <c r="C6" s="9" t="s">
        <v>83</v>
      </c>
      <c r="D6" s="25"/>
      <c r="E6" s="31">
        <v>162880</v>
      </c>
      <c r="G6" s="9" t="s">
        <v>103</v>
      </c>
      <c r="H6" s="30">
        <v>228918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50301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228918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144660</v>
      </c>
    </row>
    <row r="15" spans="3:5" ht="15">
      <c r="C15" s="9" t="s">
        <v>92</v>
      </c>
      <c r="D15" s="25"/>
      <c r="E15" s="34">
        <v>215995</v>
      </c>
    </row>
    <row r="16" spans="3:5" ht="15">
      <c r="C16" s="9" t="s">
        <v>93</v>
      </c>
      <c r="D16" s="25"/>
      <c r="E16" s="31">
        <v>215996</v>
      </c>
    </row>
    <row r="17" spans="3:5" ht="15">
      <c r="C17" s="9" t="s">
        <v>94</v>
      </c>
      <c r="D17" s="25"/>
      <c r="E17" s="31">
        <v>180825</v>
      </c>
    </row>
    <row r="18" spans="3:5" ht="15">
      <c r="C18" s="9" t="s">
        <v>95</v>
      </c>
      <c r="D18" s="25"/>
      <c r="E18" s="31">
        <v>59301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164800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24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36385</v>
      </c>
    </row>
    <row r="5" spans="3:8" ht="15">
      <c r="C5" s="9" t="s">
        <v>82</v>
      </c>
      <c r="D5" s="25"/>
      <c r="E5" s="31">
        <v>71071</v>
      </c>
      <c r="G5" s="9" t="s">
        <v>104</v>
      </c>
      <c r="H5" s="29">
        <f>SUM(E4:E24)/3</f>
        <v>59027.666666666664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71071</v>
      </c>
    </row>
    <row r="7" spans="3:8" ht="15">
      <c r="C7" s="9" t="s">
        <v>84</v>
      </c>
      <c r="D7" s="25"/>
      <c r="E7" s="28">
        <v>0</v>
      </c>
      <c r="G7" s="9" t="s">
        <v>105</v>
      </c>
      <c r="H7" s="30">
        <v>36385</v>
      </c>
    </row>
    <row r="8" spans="3:5" ht="15">
      <c r="C8" s="9" t="s">
        <v>85</v>
      </c>
      <c r="D8" s="25"/>
      <c r="E8" s="28">
        <v>0</v>
      </c>
    </row>
    <row r="9" spans="3:5" ht="15">
      <c r="C9" s="9" t="s">
        <v>86</v>
      </c>
      <c r="D9" s="25"/>
      <c r="E9" s="28">
        <v>0</v>
      </c>
    </row>
    <row r="10" spans="3:5" ht="15">
      <c r="C10" s="9" t="s">
        <v>87</v>
      </c>
      <c r="D10" s="25"/>
      <c r="E10" s="28">
        <v>0</v>
      </c>
    </row>
    <row r="11" spans="3:5" ht="15">
      <c r="C11" s="9" t="s">
        <v>88</v>
      </c>
      <c r="D11" s="25"/>
      <c r="E11" s="28">
        <v>0</v>
      </c>
    </row>
    <row r="12" spans="3:5" ht="15">
      <c r="C12" s="9" t="s">
        <v>89</v>
      </c>
      <c r="D12" s="25"/>
      <c r="E12" s="28">
        <v>0</v>
      </c>
    </row>
    <row r="13" spans="3:5" ht="15">
      <c r="C13" s="9" t="s">
        <v>90</v>
      </c>
      <c r="D13" s="25"/>
      <c r="E13" s="28">
        <v>0</v>
      </c>
    </row>
    <row r="14" spans="3:5" ht="15">
      <c r="C14" s="9" t="s">
        <v>91</v>
      </c>
      <c r="D14" s="25"/>
      <c r="E14" s="28">
        <v>0</v>
      </c>
    </row>
    <row r="15" spans="3:5" ht="15">
      <c r="C15" s="9" t="s">
        <v>92</v>
      </c>
      <c r="D15" s="25"/>
      <c r="E15" s="34">
        <v>69627</v>
      </c>
    </row>
    <row r="16" spans="3:5" ht="15">
      <c r="C16" s="9" t="s">
        <v>93</v>
      </c>
      <c r="D16" s="25"/>
      <c r="E16" s="28">
        <v>0</v>
      </c>
    </row>
    <row r="17" spans="3:5" ht="15">
      <c r="C17" s="9" t="s">
        <v>94</v>
      </c>
      <c r="D17" s="25"/>
      <c r="E17" s="28">
        <v>0</v>
      </c>
    </row>
    <row r="18" spans="3:5" ht="15">
      <c r="C18" s="9" t="s">
        <v>95</v>
      </c>
      <c r="D18" s="25"/>
      <c r="E18" s="28">
        <v>0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7.75" thickBot="1">
      <c r="A1" s="16" t="s">
        <v>25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SUM(E4:E24)/2</f>
        <v>116320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137917</v>
      </c>
    </row>
    <row r="7" spans="3:8" ht="15">
      <c r="C7" s="9" t="s">
        <v>84</v>
      </c>
      <c r="D7" s="25"/>
      <c r="E7" s="28">
        <v>0</v>
      </c>
      <c r="G7" s="9" t="s">
        <v>105</v>
      </c>
      <c r="H7" s="30">
        <v>94723</v>
      </c>
    </row>
    <row r="8" spans="3:5" ht="15">
      <c r="C8" s="9" t="s">
        <v>85</v>
      </c>
      <c r="D8" s="25"/>
      <c r="E8" s="28">
        <v>0</v>
      </c>
    </row>
    <row r="9" spans="3:5" ht="15">
      <c r="C9" s="9" t="s">
        <v>86</v>
      </c>
      <c r="D9" s="25"/>
      <c r="E9" s="28">
        <v>0</v>
      </c>
    </row>
    <row r="10" spans="3:5" ht="15">
      <c r="C10" s="9" t="s">
        <v>87</v>
      </c>
      <c r="D10" s="25"/>
      <c r="E10" s="31">
        <v>137917</v>
      </c>
    </row>
    <row r="11" spans="3:5" ht="15">
      <c r="C11" s="9" t="s">
        <v>88</v>
      </c>
      <c r="D11" s="25"/>
      <c r="E11" s="28">
        <v>0</v>
      </c>
    </row>
    <row r="12" spans="3:5" ht="15">
      <c r="C12" s="9" t="s">
        <v>89</v>
      </c>
      <c r="D12" s="25"/>
      <c r="E12" s="28">
        <v>0</v>
      </c>
    </row>
    <row r="13" spans="3:5" ht="15">
      <c r="C13" s="9" t="s">
        <v>90</v>
      </c>
      <c r="D13" s="25"/>
      <c r="E13" s="28">
        <v>0</v>
      </c>
    </row>
    <row r="14" spans="3:5" ht="15">
      <c r="C14" s="9" t="s">
        <v>91</v>
      </c>
      <c r="D14" s="25"/>
      <c r="E14" s="31">
        <v>94723</v>
      </c>
    </row>
    <row r="15" spans="3:5" ht="15">
      <c r="C15" s="9" t="s">
        <v>92</v>
      </c>
      <c r="D15" s="25"/>
      <c r="E15" s="28">
        <v>0</v>
      </c>
    </row>
    <row r="16" spans="3:5" ht="15">
      <c r="C16" s="9" t="s">
        <v>93</v>
      </c>
      <c r="D16" s="25"/>
      <c r="E16" s="28">
        <v>0</v>
      </c>
    </row>
    <row r="17" spans="3:5" ht="15">
      <c r="C17" s="9" t="s">
        <v>94</v>
      </c>
      <c r="D17" s="25"/>
      <c r="E17" s="28">
        <v>0</v>
      </c>
    </row>
    <row r="18" spans="3:5" ht="15">
      <c r="C18" s="9" t="s">
        <v>95</v>
      </c>
      <c r="D18" s="25"/>
      <c r="E18" s="28">
        <v>0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6" sqref="H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26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SUM(E4:E24)/12</f>
        <v>95154.25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139216</v>
      </c>
    </row>
    <row r="7" spans="3:8" ht="15">
      <c r="C7" s="9" t="s">
        <v>84</v>
      </c>
      <c r="D7" s="25"/>
      <c r="E7" s="31">
        <v>102646</v>
      </c>
      <c r="G7" s="9" t="s">
        <v>105</v>
      </c>
      <c r="H7" s="30">
        <v>35133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102000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97836</v>
      </c>
    </row>
    <row r="13" spans="3:5" ht="15">
      <c r="C13" s="9" t="s">
        <v>90</v>
      </c>
      <c r="D13" s="25"/>
      <c r="E13" s="31">
        <v>79554</v>
      </c>
    </row>
    <row r="14" spans="3:5" ht="15">
      <c r="C14" s="9" t="s">
        <v>91</v>
      </c>
      <c r="D14" s="25"/>
      <c r="E14" s="31">
        <v>87228</v>
      </c>
    </row>
    <row r="15" spans="3:5" ht="15">
      <c r="C15" s="9" t="s">
        <v>92</v>
      </c>
      <c r="D15" s="25"/>
      <c r="E15" s="34">
        <v>98265</v>
      </c>
    </row>
    <row r="16" spans="3:5" ht="15">
      <c r="C16" s="9" t="s">
        <v>93</v>
      </c>
      <c r="D16" s="25"/>
      <c r="E16" s="31">
        <v>96224</v>
      </c>
    </row>
    <row r="17" spans="3:5" ht="15">
      <c r="C17" s="9" t="s">
        <v>94</v>
      </c>
      <c r="D17" s="25"/>
      <c r="E17" s="31">
        <v>97094</v>
      </c>
    </row>
    <row r="18" spans="3:5" ht="15">
      <c r="C18" s="9" t="s">
        <v>95</v>
      </c>
      <c r="D18" s="25"/>
      <c r="E18" s="31">
        <v>139216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2">
        <v>35133</v>
      </c>
    </row>
    <row r="21" spans="3:5" ht="15">
      <c r="C21" s="9" t="s">
        <v>98</v>
      </c>
      <c r="D21" s="25"/>
      <c r="E21" s="31">
        <v>110641</v>
      </c>
    </row>
    <row r="22" spans="3:5" ht="15">
      <c r="C22" s="9" t="s">
        <v>99</v>
      </c>
      <c r="D22" s="25"/>
      <c r="E22" s="31">
        <v>96014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7" sqref="H7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27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52180</v>
      </c>
    </row>
    <row r="5" spans="3:8" ht="15">
      <c r="C5" s="9" t="s">
        <v>82</v>
      </c>
      <c r="D5" s="25"/>
      <c r="E5" s="31">
        <v>121183</v>
      </c>
      <c r="G5" s="9" t="s">
        <v>104</v>
      </c>
      <c r="H5" s="29">
        <f>SUM(E4:E24)/17</f>
        <v>87139.73470588235</v>
      </c>
    </row>
    <row r="6" spans="3:8" ht="15">
      <c r="C6" s="9" t="s">
        <v>83</v>
      </c>
      <c r="D6" s="25"/>
      <c r="E6" s="31">
        <v>88036</v>
      </c>
      <c r="G6" s="9" t="s">
        <v>103</v>
      </c>
      <c r="H6" s="30">
        <v>133169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52180</v>
      </c>
    </row>
    <row r="8" spans="3:5" ht="15">
      <c r="C8" s="9" t="s">
        <v>85</v>
      </c>
      <c r="D8" s="25"/>
      <c r="E8" s="31">
        <v>63000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84771</v>
      </c>
    </row>
    <row r="11" spans="3:5" ht="15">
      <c r="C11" s="9" t="s">
        <v>88</v>
      </c>
      <c r="D11" s="25"/>
      <c r="E11" s="31">
        <v>93962</v>
      </c>
    </row>
    <row r="12" spans="3:5" ht="15">
      <c r="C12" s="9" t="s">
        <v>89</v>
      </c>
      <c r="D12" s="25"/>
      <c r="E12" s="31">
        <v>76500</v>
      </c>
    </row>
    <row r="13" spans="3:5" ht="15">
      <c r="C13" s="9" t="s">
        <v>90</v>
      </c>
      <c r="D13" s="25"/>
      <c r="E13" s="31">
        <v>94196</v>
      </c>
    </row>
    <row r="14" spans="3:5" ht="15">
      <c r="C14" s="9" t="s">
        <v>91</v>
      </c>
      <c r="D14" s="25"/>
      <c r="E14" s="31">
        <v>86234</v>
      </c>
    </row>
    <row r="15" spans="3:5" ht="15">
      <c r="C15" s="9" t="s">
        <v>92</v>
      </c>
      <c r="D15" s="25"/>
      <c r="E15" s="34">
        <v>133169</v>
      </c>
    </row>
    <row r="16" spans="3:5" ht="15">
      <c r="C16" s="9" t="s">
        <v>93</v>
      </c>
      <c r="D16" s="25"/>
      <c r="E16" s="31">
        <v>92048</v>
      </c>
    </row>
    <row r="17" spans="3:5" ht="15">
      <c r="C17" s="9" t="s">
        <v>94</v>
      </c>
      <c r="D17" s="25"/>
      <c r="E17" s="31">
        <v>86487</v>
      </c>
    </row>
    <row r="18" spans="3:5" ht="15">
      <c r="C18" s="9" t="s">
        <v>95</v>
      </c>
      <c r="D18" s="25"/>
      <c r="E18" s="31">
        <v>118092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2">
        <v>67593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1">
        <v>58077</v>
      </c>
    </row>
    <row r="23" spans="3:5" ht="15">
      <c r="C23" s="9" t="s">
        <v>100</v>
      </c>
      <c r="D23" s="25"/>
      <c r="E23" s="31">
        <v>80538.49</v>
      </c>
    </row>
    <row r="24" spans="3:5" ht="15">
      <c r="C24" s="9" t="s">
        <v>101</v>
      </c>
      <c r="D24" s="25"/>
      <c r="E24" s="31">
        <v>85309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6" sqref="H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1" thickBot="1">
      <c r="A1" s="17" t="s">
        <v>108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63596</v>
      </c>
    </row>
    <row r="5" spans="3:8" ht="15">
      <c r="C5" s="9" t="s">
        <v>82</v>
      </c>
      <c r="D5" s="25"/>
      <c r="E5" s="31">
        <v>92128</v>
      </c>
      <c r="G5" s="9" t="s">
        <v>104</v>
      </c>
      <c r="H5" s="29">
        <f>SUM(E4:E24)/13</f>
        <v>98277.69230769231</v>
      </c>
    </row>
    <row r="6" spans="3:8" ht="15">
      <c r="C6" s="9" t="s">
        <v>83</v>
      </c>
      <c r="D6" s="25"/>
      <c r="E6" s="31">
        <v>85000</v>
      </c>
      <c r="G6" s="9" t="s">
        <v>103</v>
      </c>
      <c r="H6" s="30">
        <v>130810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63596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1">
        <v>67723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100678</v>
      </c>
    </row>
    <row r="12" spans="3:5" ht="15">
      <c r="C12" s="9" t="s">
        <v>89</v>
      </c>
      <c r="D12" s="25"/>
      <c r="E12" s="31">
        <v>130810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95497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97000</v>
      </c>
    </row>
    <row r="17" spans="3:5" ht="15">
      <c r="C17" s="9" t="s">
        <v>94</v>
      </c>
      <c r="D17" s="25"/>
      <c r="E17" s="31">
        <v>98596</v>
      </c>
    </row>
    <row r="18" spans="3:5" ht="15">
      <c r="C18" s="9" t="s">
        <v>95</v>
      </c>
      <c r="D18" s="25"/>
      <c r="E18" s="31">
        <v>119713</v>
      </c>
    </row>
    <row r="19" spans="3:5" ht="15">
      <c r="C19" s="9" t="s">
        <v>96</v>
      </c>
      <c r="D19" s="25"/>
      <c r="E19" s="31">
        <v>127157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114299</v>
      </c>
    </row>
    <row r="24" spans="3:5" ht="15">
      <c r="C24" s="9" t="s">
        <v>101</v>
      </c>
      <c r="D24" s="25"/>
      <c r="E24" s="31">
        <v>85413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6" sqref="H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29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31">
        <v>155189</v>
      </c>
      <c r="G5" s="9" t="s">
        <v>104</v>
      </c>
      <c r="H5" s="29">
        <f>SUM(E4:E24)/10</f>
        <v>108693.66</v>
      </c>
    </row>
    <row r="6" spans="3:8" ht="15">
      <c r="C6" s="9" t="s">
        <v>83</v>
      </c>
      <c r="D6" s="25"/>
      <c r="E6" s="31">
        <v>120000</v>
      </c>
      <c r="G6" s="9" t="s">
        <v>103</v>
      </c>
      <c r="H6" s="30">
        <v>155189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18500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1">
        <v>18500</v>
      </c>
    </row>
    <row r="10" spans="3:5" ht="15">
      <c r="C10" s="9" t="s">
        <v>87</v>
      </c>
      <c r="D10" s="25"/>
      <c r="E10" s="31">
        <v>130000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130810</v>
      </c>
    </row>
    <row r="13" spans="3:5" ht="15">
      <c r="C13" s="9" t="s">
        <v>90</v>
      </c>
      <c r="D13" s="25"/>
      <c r="E13" s="31">
        <v>69840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125775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145942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87757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103123.6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30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111457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SUM(E4:E24)/18</f>
        <v>119000.38888888889</v>
      </c>
    </row>
    <row r="6" spans="3:8" ht="15">
      <c r="C6" s="9" t="s">
        <v>83</v>
      </c>
      <c r="D6" s="25"/>
      <c r="E6" s="31">
        <v>110000</v>
      </c>
      <c r="G6" s="9" t="s">
        <v>103</v>
      </c>
      <c r="H6" s="30">
        <v>156500</v>
      </c>
    </row>
    <row r="7" spans="3:8" ht="15">
      <c r="C7" s="9" t="s">
        <v>84</v>
      </c>
      <c r="D7" s="25"/>
      <c r="E7" s="31">
        <v>152263</v>
      </c>
      <c r="G7" s="9" t="s">
        <v>105</v>
      </c>
      <c r="H7" s="30">
        <v>70000</v>
      </c>
    </row>
    <row r="8" spans="3:5" ht="15">
      <c r="C8" s="9" t="s">
        <v>85</v>
      </c>
      <c r="D8" s="25"/>
      <c r="E8" s="31">
        <v>92900</v>
      </c>
    </row>
    <row r="9" spans="3:5" ht="15">
      <c r="C9" s="9" t="s">
        <v>86</v>
      </c>
      <c r="D9" s="25"/>
      <c r="E9" s="31">
        <v>101490</v>
      </c>
    </row>
    <row r="10" spans="3:5" ht="15">
      <c r="C10" s="9" t="s">
        <v>87</v>
      </c>
      <c r="D10" s="25"/>
      <c r="E10" s="31">
        <v>119033</v>
      </c>
    </row>
    <row r="11" spans="3:5" ht="15">
      <c r="C11" s="9" t="s">
        <v>88</v>
      </c>
      <c r="D11" s="25"/>
      <c r="E11" s="31">
        <v>116299</v>
      </c>
    </row>
    <row r="12" spans="3:5" ht="15">
      <c r="C12" s="9" t="s">
        <v>89</v>
      </c>
      <c r="D12" s="25"/>
      <c r="E12" s="31">
        <v>130810</v>
      </c>
    </row>
    <row r="13" spans="3:5" ht="15">
      <c r="C13" s="9" t="s">
        <v>90</v>
      </c>
      <c r="D13" s="25"/>
      <c r="E13" s="31">
        <v>70000</v>
      </c>
    </row>
    <row r="14" spans="3:5" ht="15">
      <c r="C14" s="9" t="s">
        <v>91</v>
      </c>
      <c r="D14" s="25"/>
      <c r="E14" s="31">
        <v>126017</v>
      </c>
    </row>
    <row r="15" spans="3:5" ht="15">
      <c r="C15" s="9" t="s">
        <v>92</v>
      </c>
      <c r="D15" s="25"/>
      <c r="E15" s="34">
        <v>138971</v>
      </c>
    </row>
    <row r="16" spans="3:5" ht="15">
      <c r="C16" s="9" t="s">
        <v>93</v>
      </c>
      <c r="D16" s="25"/>
      <c r="E16" s="31">
        <v>145575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1">
        <v>146863</v>
      </c>
    </row>
    <row r="19" spans="3:5" ht="15">
      <c r="C19" s="9" t="s">
        <v>96</v>
      </c>
      <c r="D19" s="25"/>
      <c r="E19" s="31">
        <v>156500</v>
      </c>
    </row>
    <row r="20" spans="3:5" ht="15">
      <c r="C20" s="9" t="s">
        <v>97</v>
      </c>
      <c r="D20" s="25"/>
      <c r="E20" s="32">
        <v>96525</v>
      </c>
    </row>
    <row r="21" spans="3:5" ht="15">
      <c r="C21" s="9" t="s">
        <v>98</v>
      </c>
      <c r="D21" s="25"/>
      <c r="E21" s="31">
        <v>101297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117300</v>
      </c>
    </row>
    <row r="24" spans="3:5" ht="15">
      <c r="C24" s="9" t="s">
        <v>101</v>
      </c>
      <c r="D24" s="25"/>
      <c r="E24" s="31">
        <v>108707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106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20000</v>
      </c>
    </row>
    <row r="5" spans="3:8" ht="15">
      <c r="C5" s="9" t="s">
        <v>82</v>
      </c>
      <c r="D5" s="25"/>
      <c r="E5" s="31">
        <v>28312</v>
      </c>
      <c r="G5" s="9" t="s">
        <v>104</v>
      </c>
      <c r="H5" s="29">
        <f>SUM(E4:E24)/21</f>
        <v>24125.76142857143</v>
      </c>
    </row>
    <row r="6" spans="3:8" ht="15">
      <c r="C6" s="9" t="s">
        <v>83</v>
      </c>
      <c r="D6" s="25"/>
      <c r="E6" s="31">
        <v>10553</v>
      </c>
      <c r="G6" s="9" t="s">
        <v>103</v>
      </c>
      <c r="H6" s="26">
        <f>E12</f>
        <v>42017</v>
      </c>
    </row>
    <row r="7" spans="3:8" ht="15">
      <c r="C7" s="9" t="s">
        <v>84</v>
      </c>
      <c r="D7" s="25"/>
      <c r="E7" s="31">
        <v>23000</v>
      </c>
      <c r="G7" s="9" t="s">
        <v>105</v>
      </c>
      <c r="H7" s="26">
        <v>10533</v>
      </c>
    </row>
    <row r="8" spans="3:5" ht="15">
      <c r="C8" s="9" t="s">
        <v>85</v>
      </c>
      <c r="D8" s="25"/>
      <c r="E8" s="31">
        <v>17973</v>
      </c>
    </row>
    <row r="9" spans="3:5" ht="15">
      <c r="C9" s="9" t="s">
        <v>86</v>
      </c>
      <c r="D9" s="25"/>
      <c r="E9" s="31">
        <v>15000</v>
      </c>
    </row>
    <row r="10" spans="3:5" ht="15">
      <c r="C10" s="9" t="s">
        <v>87</v>
      </c>
      <c r="D10" s="25"/>
      <c r="E10" s="31">
        <v>34760</v>
      </c>
    </row>
    <row r="11" spans="3:5" ht="15">
      <c r="C11" s="9" t="s">
        <v>88</v>
      </c>
      <c r="D11" s="25"/>
      <c r="E11" s="31">
        <v>16908</v>
      </c>
    </row>
    <row r="12" spans="3:5" ht="15">
      <c r="C12" s="9" t="s">
        <v>89</v>
      </c>
      <c r="D12" s="25"/>
      <c r="E12" s="31">
        <v>42017</v>
      </c>
    </row>
    <row r="13" spans="3:5" ht="15">
      <c r="C13" s="9" t="s">
        <v>90</v>
      </c>
      <c r="D13" s="25"/>
      <c r="E13" s="31">
        <v>16000</v>
      </c>
    </row>
    <row r="14" spans="3:5" ht="15">
      <c r="C14" s="9" t="s">
        <v>91</v>
      </c>
      <c r="D14" s="25"/>
      <c r="E14" s="31">
        <v>26968</v>
      </c>
    </row>
    <row r="15" spans="3:5" ht="15">
      <c r="C15" s="9" t="s">
        <v>92</v>
      </c>
      <c r="D15" s="25"/>
      <c r="E15" s="29">
        <v>24438</v>
      </c>
    </row>
    <row r="16" spans="3:5" ht="15">
      <c r="C16" s="9" t="s">
        <v>93</v>
      </c>
      <c r="D16" s="25"/>
      <c r="E16" s="31">
        <v>27000</v>
      </c>
    </row>
    <row r="17" spans="3:5" ht="15">
      <c r="C17" s="9" t="s">
        <v>94</v>
      </c>
      <c r="D17" s="25"/>
      <c r="E17" s="31">
        <v>24374.99</v>
      </c>
    </row>
    <row r="18" spans="3:5" ht="15">
      <c r="C18" s="9" t="s">
        <v>95</v>
      </c>
      <c r="D18" s="25"/>
      <c r="E18" s="31">
        <v>30000</v>
      </c>
    </row>
    <row r="19" spans="3:5" ht="15">
      <c r="C19" s="9" t="s">
        <v>96</v>
      </c>
      <c r="D19" s="25"/>
      <c r="E19" s="31">
        <v>28500</v>
      </c>
    </row>
    <row r="20" spans="3:5" ht="15">
      <c r="C20" s="9" t="s">
        <v>97</v>
      </c>
      <c r="D20" s="25"/>
      <c r="E20" s="32">
        <v>24424</v>
      </c>
    </row>
    <row r="21" spans="3:5" ht="15">
      <c r="C21" s="9" t="s">
        <v>98</v>
      </c>
      <c r="D21" s="25"/>
      <c r="E21" s="31">
        <v>21902</v>
      </c>
    </row>
    <row r="22" spans="3:5" ht="15">
      <c r="C22" s="9" t="s">
        <v>99</v>
      </c>
      <c r="D22" s="25"/>
      <c r="E22" s="31">
        <v>23956</v>
      </c>
    </row>
    <row r="23" spans="3:5" ht="15">
      <c r="C23" s="9" t="s">
        <v>100</v>
      </c>
      <c r="D23" s="25"/>
      <c r="E23" s="31">
        <v>26555</v>
      </c>
    </row>
    <row r="24" spans="3:5" ht="15">
      <c r="C24" s="9" t="s">
        <v>101</v>
      </c>
      <c r="D24" s="25"/>
      <c r="E24" s="31">
        <v>24000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7" sqref="H7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109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SUM(E4:E24)/8</f>
        <v>82579.25</v>
      </c>
    </row>
    <row r="6" spans="3:8" ht="15">
      <c r="C6" s="9" t="s">
        <v>83</v>
      </c>
      <c r="D6" s="25"/>
      <c r="E6" s="31">
        <v>86611</v>
      </c>
      <c r="G6" s="9" t="s">
        <v>103</v>
      </c>
      <c r="H6" s="30">
        <v>109280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61000</v>
      </c>
    </row>
    <row r="8" spans="3:5" ht="15">
      <c r="C8" s="9" t="s">
        <v>85</v>
      </c>
      <c r="D8" s="25"/>
      <c r="E8" s="31">
        <v>62000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84500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109280</v>
      </c>
    </row>
    <row r="16" spans="3:5" ht="15">
      <c r="C16" s="9" t="s">
        <v>93</v>
      </c>
      <c r="D16" s="25"/>
      <c r="E16" s="31">
        <v>61000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2">
        <v>65202</v>
      </c>
    </row>
    <row r="21" spans="3:5" ht="15">
      <c r="C21" s="9" t="s">
        <v>98</v>
      </c>
      <c r="D21" s="25"/>
      <c r="E21" s="31">
        <v>100573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91468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119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93912</v>
      </c>
    </row>
    <row r="5" spans="3:8" ht="15">
      <c r="C5" s="9" t="s">
        <v>82</v>
      </c>
      <c r="D5" s="25"/>
      <c r="E5" s="31">
        <v>72686</v>
      </c>
      <c r="G5" s="9" t="s">
        <v>104</v>
      </c>
      <c r="H5" s="29">
        <f>SUM(E4:E24)/11</f>
        <v>86148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123611</v>
      </c>
    </row>
    <row r="7" spans="3:8" ht="15">
      <c r="C7" s="9" t="s">
        <v>84</v>
      </c>
      <c r="D7" s="25"/>
      <c r="E7" s="31">
        <v>71135</v>
      </c>
      <c r="G7" s="9" t="s">
        <v>105</v>
      </c>
      <c r="H7" s="30">
        <v>60004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1">
        <v>72500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94159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1">
        <v>60004</v>
      </c>
    </row>
    <row r="14" spans="3:5" ht="15">
      <c r="C14" s="9" t="s">
        <v>91</v>
      </c>
      <c r="D14" s="25"/>
      <c r="E14" s="31">
        <v>69870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94663</v>
      </c>
    </row>
    <row r="18" spans="3:5" ht="15">
      <c r="C18" s="9" t="s">
        <v>95</v>
      </c>
      <c r="D18" s="25"/>
      <c r="E18" s="31">
        <v>123611</v>
      </c>
    </row>
    <row r="19" spans="3:5" ht="15">
      <c r="C19" s="9" t="s">
        <v>96</v>
      </c>
      <c r="D19" s="25"/>
      <c r="E19" s="31">
        <v>101324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93764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6" sqref="H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118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74285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SUM(E4:E24)/11</f>
        <v>68824.5209090909</v>
      </c>
    </row>
    <row r="6" spans="3:8" ht="15">
      <c r="C6" s="9" t="s">
        <v>83</v>
      </c>
      <c r="D6" s="25"/>
      <c r="E6" s="31">
        <v>50591</v>
      </c>
      <c r="G6" s="9" t="s">
        <v>103</v>
      </c>
      <c r="H6" s="30">
        <v>89233</v>
      </c>
    </row>
    <row r="7" spans="3:8" ht="15">
      <c r="C7" s="9" t="s">
        <v>84</v>
      </c>
      <c r="D7" s="25"/>
      <c r="E7" s="31">
        <v>88420</v>
      </c>
      <c r="G7" s="9" t="s">
        <v>105</v>
      </c>
      <c r="H7" s="30">
        <v>48796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72191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63132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76634</v>
      </c>
    </row>
    <row r="15" spans="3:5" ht="15">
      <c r="C15" s="9" t="s">
        <v>92</v>
      </c>
      <c r="D15" s="25"/>
      <c r="E15" s="34">
        <v>89233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50891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48796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67284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75612.73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7" sqref="H7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35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SUM(E4:E24)/7</f>
        <v>104969.28571428571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130304</v>
      </c>
    </row>
    <row r="7" spans="3:8" ht="15">
      <c r="C7" s="9" t="s">
        <v>84</v>
      </c>
      <c r="D7" s="25"/>
      <c r="E7" s="28">
        <v>0</v>
      </c>
      <c r="G7" s="9" t="s">
        <v>105</v>
      </c>
      <c r="H7" s="30">
        <v>87080</v>
      </c>
    </row>
    <row r="8" spans="3:5" ht="15">
      <c r="C8" s="9" t="s">
        <v>85</v>
      </c>
      <c r="D8" s="25"/>
      <c r="E8" s="28">
        <v>0</v>
      </c>
    </row>
    <row r="9" spans="3:5" ht="15">
      <c r="C9" s="9" t="s">
        <v>86</v>
      </c>
      <c r="D9" s="25"/>
      <c r="E9" s="31">
        <v>87080</v>
      </c>
    </row>
    <row r="10" spans="3:5" ht="15">
      <c r="C10" s="9" t="s">
        <v>87</v>
      </c>
      <c r="D10" s="25"/>
      <c r="E10" s="31">
        <v>110313</v>
      </c>
    </row>
    <row r="11" spans="3:5" ht="15">
      <c r="C11" s="9" t="s">
        <v>88</v>
      </c>
      <c r="D11" s="25"/>
      <c r="E11" s="31">
        <v>98587</v>
      </c>
    </row>
    <row r="12" spans="3:5" ht="15">
      <c r="C12" s="9" t="s">
        <v>89</v>
      </c>
      <c r="D12" s="25"/>
      <c r="E12" s="31">
        <v>92484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126017</v>
      </c>
    </row>
    <row r="15" spans="3:5" ht="15">
      <c r="C15" s="9" t="s">
        <v>92</v>
      </c>
      <c r="D15" s="25"/>
      <c r="E15" s="34">
        <v>90000</v>
      </c>
    </row>
    <row r="16" spans="3:5" ht="15">
      <c r="C16" s="9" t="s">
        <v>93</v>
      </c>
      <c r="D16" s="25"/>
      <c r="E16" s="31">
        <v>130304</v>
      </c>
    </row>
    <row r="17" spans="3:5" ht="15">
      <c r="C17" s="9" t="s">
        <v>94</v>
      </c>
      <c r="D17" s="25"/>
      <c r="E17" s="28">
        <v>0</v>
      </c>
    </row>
    <row r="18" spans="3:5" ht="15">
      <c r="C18" s="9" t="s">
        <v>95</v>
      </c>
      <c r="D18" s="25"/>
      <c r="E18" s="28">
        <v>0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7" sqref="H7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36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31">
        <v>70000</v>
      </c>
      <c r="G5" s="9" t="s">
        <v>104</v>
      </c>
      <c r="H5" s="29">
        <f>SUM(E4:E24)/12</f>
        <v>75126.8125</v>
      </c>
    </row>
    <row r="6" spans="3:8" ht="15">
      <c r="C6" s="9" t="s">
        <v>83</v>
      </c>
      <c r="D6" s="25"/>
      <c r="E6" s="31">
        <v>97681</v>
      </c>
      <c r="G6" s="9" t="s">
        <v>103</v>
      </c>
      <c r="H6" s="30">
        <v>103751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47640</v>
      </c>
    </row>
    <row r="8" spans="3:5" ht="15">
      <c r="C8" s="9" t="s">
        <v>85</v>
      </c>
      <c r="D8" s="25"/>
      <c r="E8" s="31">
        <v>48300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85095</v>
      </c>
    </row>
    <row r="12" spans="3:5" ht="15">
      <c r="C12" s="9" t="s">
        <v>89</v>
      </c>
      <c r="D12" s="25"/>
      <c r="E12" s="31">
        <v>86438</v>
      </c>
    </row>
    <row r="13" spans="3:5" ht="15">
      <c r="C13" s="9" t="s">
        <v>90</v>
      </c>
      <c r="D13" s="25"/>
      <c r="E13" s="31">
        <v>47640</v>
      </c>
    </row>
    <row r="14" spans="3:5" ht="15">
      <c r="C14" s="9" t="s">
        <v>91</v>
      </c>
      <c r="D14" s="25"/>
      <c r="E14" s="31">
        <v>77923</v>
      </c>
    </row>
    <row r="15" spans="3:5" ht="15">
      <c r="C15" s="9" t="s">
        <v>92</v>
      </c>
      <c r="D15" s="25"/>
      <c r="E15" s="33">
        <v>91824</v>
      </c>
    </row>
    <row r="16" spans="3:5" ht="15">
      <c r="C16" s="9" t="s">
        <v>93</v>
      </c>
      <c r="D16" s="25"/>
      <c r="E16" s="31">
        <v>56100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1">
        <v>103751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64856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71913.75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F26" sqref="F2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  <col min="9" max="9" width="10.00390625" style="0" hidden="1" customWidth="1"/>
  </cols>
  <sheetData>
    <row r="1" ht="59.25" thickBot="1">
      <c r="A1" s="14" t="s">
        <v>37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62058</v>
      </c>
    </row>
    <row r="5" spans="3:9" ht="15">
      <c r="C5" s="9" t="s">
        <v>82</v>
      </c>
      <c r="D5" s="25"/>
      <c r="E5" s="31">
        <v>70000</v>
      </c>
      <c r="G5" s="9" t="s">
        <v>104</v>
      </c>
      <c r="H5" s="29">
        <f>I5/11</f>
        <v>75316.48</v>
      </c>
      <c r="I5" s="41">
        <f>SUM(E4:E24)-10000</f>
        <v>828481.28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121824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37047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107100</v>
      </c>
    </row>
    <row r="13" spans="3:5" ht="15">
      <c r="C13" s="9" t="s">
        <v>90</v>
      </c>
      <c r="D13" s="25"/>
      <c r="E13" s="31">
        <v>37047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98948</v>
      </c>
    </row>
    <row r="16" spans="3:5" ht="15">
      <c r="C16" s="9" t="s">
        <v>93</v>
      </c>
      <c r="D16" s="25"/>
      <c r="E16" s="31">
        <v>41820</v>
      </c>
    </row>
    <row r="17" spans="3:5" ht="15">
      <c r="C17" s="9" t="s">
        <v>94</v>
      </c>
      <c r="D17" s="25"/>
      <c r="E17" s="31">
        <v>74898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121824</v>
      </c>
    </row>
    <row r="20" spans="3:5" ht="15">
      <c r="C20" s="9" t="s">
        <v>97</v>
      </c>
      <c r="D20" t="s">
        <v>155</v>
      </c>
      <c r="E20" s="32">
        <v>10000</v>
      </c>
    </row>
    <row r="21" spans="3:5" ht="15">
      <c r="C21" s="9" t="s">
        <v>98</v>
      </c>
      <c r="D21" s="25"/>
      <c r="E21" s="31">
        <v>67957</v>
      </c>
    </row>
    <row r="22" spans="3:5" ht="15">
      <c r="C22" s="9" t="s">
        <v>99</v>
      </c>
      <c r="D22" s="25"/>
      <c r="E22" s="31">
        <v>62734</v>
      </c>
    </row>
    <row r="23" spans="3:5" ht="15">
      <c r="C23" s="9" t="s">
        <v>100</v>
      </c>
      <c r="D23" s="25"/>
      <c r="E23" s="31">
        <v>84095.28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  <col min="9" max="9" width="11.57421875" style="0" hidden="1" customWidth="1"/>
  </cols>
  <sheetData>
    <row r="1" ht="59.25" thickBot="1">
      <c r="A1" s="14" t="s">
        <v>38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75000</v>
      </c>
    </row>
    <row r="5" spans="3:9" ht="15">
      <c r="C5" s="9" t="s">
        <v>82</v>
      </c>
      <c r="D5" s="25"/>
      <c r="E5" s="31">
        <v>122645</v>
      </c>
      <c r="G5" s="9" t="s">
        <v>104</v>
      </c>
      <c r="H5" s="29">
        <f>I5/16</f>
        <v>67251.896875</v>
      </c>
      <c r="I5" s="41">
        <f>SUM(E4:E24)-14780-10500</f>
        <v>1076030.35</v>
      </c>
    </row>
    <row r="6" spans="3:8" ht="15">
      <c r="C6" s="9" t="s">
        <v>83</v>
      </c>
      <c r="D6" s="25"/>
      <c r="E6" s="31">
        <v>57776</v>
      </c>
      <c r="G6" s="9" t="s">
        <v>103</v>
      </c>
      <c r="H6" s="30">
        <v>122645</v>
      </c>
    </row>
    <row r="7" spans="3:8" ht="15">
      <c r="C7" s="9" t="s">
        <v>84</v>
      </c>
      <c r="D7" t="s">
        <v>155</v>
      </c>
      <c r="E7" s="31">
        <v>14780</v>
      </c>
      <c r="G7" s="9" t="s">
        <v>105</v>
      </c>
      <c r="H7" s="30">
        <v>22500</v>
      </c>
    </row>
    <row r="8" spans="3:5" ht="15">
      <c r="C8" s="9" t="s">
        <v>85</v>
      </c>
      <c r="D8" s="25"/>
      <c r="E8" s="31">
        <v>52000</v>
      </c>
    </row>
    <row r="9" spans="3:5" ht="15">
      <c r="C9" s="9" t="s">
        <v>86</v>
      </c>
      <c r="D9" t="s">
        <v>155</v>
      </c>
      <c r="E9" s="31">
        <v>10500</v>
      </c>
    </row>
    <row r="10" spans="3:5" ht="15">
      <c r="C10" s="9" t="s">
        <v>87</v>
      </c>
      <c r="D10" s="25"/>
      <c r="E10" s="31">
        <v>92124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57393</v>
      </c>
    </row>
    <row r="13" spans="3:5" ht="15">
      <c r="C13" s="9" t="s">
        <v>90</v>
      </c>
      <c r="D13" s="25"/>
      <c r="E13" s="31">
        <v>33846</v>
      </c>
    </row>
    <row r="14" spans="3:5" ht="15">
      <c r="C14" s="9" t="s">
        <v>91</v>
      </c>
      <c r="D14" s="25"/>
      <c r="E14" s="31">
        <v>94468</v>
      </c>
    </row>
    <row r="15" spans="3:5" ht="15">
      <c r="C15" s="9" t="s">
        <v>92</v>
      </c>
      <c r="D15" s="25"/>
      <c r="E15" s="33">
        <v>77794</v>
      </c>
    </row>
    <row r="16" spans="3:5" ht="15">
      <c r="C16" s="9" t="s">
        <v>93</v>
      </c>
      <c r="D16" s="25"/>
      <c r="E16" s="31">
        <v>26400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1">
        <v>22500</v>
      </c>
    </row>
    <row r="19" spans="3:5" ht="15">
      <c r="C19" s="9" t="s">
        <v>96</v>
      </c>
      <c r="D19" s="25"/>
      <c r="E19" s="31">
        <v>62768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89977</v>
      </c>
    </row>
    <row r="22" spans="3:5" ht="15">
      <c r="C22" s="9" t="s">
        <v>99</v>
      </c>
      <c r="D22" s="25"/>
      <c r="E22" s="31">
        <v>56180</v>
      </c>
    </row>
    <row r="23" spans="3:5" ht="15">
      <c r="C23" s="9" t="s">
        <v>100</v>
      </c>
      <c r="D23" s="25"/>
      <c r="E23" s="31">
        <v>93041.35</v>
      </c>
    </row>
    <row r="24" spans="3:5" ht="15">
      <c r="C24" s="9" t="s">
        <v>101</v>
      </c>
      <c r="D24" s="25"/>
      <c r="E24" s="31">
        <v>62118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7" sqref="H7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39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86239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SUM(E4:E24)/15</f>
        <v>84105.8</v>
      </c>
    </row>
    <row r="6" spans="3:8" ht="15">
      <c r="C6" s="9" t="s">
        <v>83</v>
      </c>
      <c r="D6" s="25"/>
      <c r="E6" s="31">
        <v>74996</v>
      </c>
      <c r="G6" s="9" t="s">
        <v>103</v>
      </c>
      <c r="H6" s="30">
        <v>122669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36935</v>
      </c>
    </row>
    <row r="8" spans="3:5" ht="15">
      <c r="C8" s="9" t="s">
        <v>85</v>
      </c>
      <c r="D8" s="25"/>
      <c r="E8" s="31">
        <v>70000</v>
      </c>
    </row>
    <row r="9" spans="3:5" ht="15">
      <c r="C9" s="9" t="s">
        <v>86</v>
      </c>
      <c r="D9" s="25"/>
      <c r="E9" s="31">
        <v>65710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120358</v>
      </c>
    </row>
    <row r="12" spans="3:5" ht="15">
      <c r="C12" s="9" t="s">
        <v>89</v>
      </c>
      <c r="D12" s="25"/>
      <c r="E12" s="31">
        <v>94029</v>
      </c>
    </row>
    <row r="13" spans="3:5" ht="15">
      <c r="C13" s="9" t="s">
        <v>90</v>
      </c>
      <c r="D13" s="25"/>
      <c r="E13" s="31">
        <v>36935</v>
      </c>
    </row>
    <row r="14" spans="3:5" ht="15">
      <c r="C14" s="9" t="s">
        <v>91</v>
      </c>
      <c r="D14" s="25"/>
      <c r="E14" s="31">
        <v>78133</v>
      </c>
    </row>
    <row r="15" spans="3:5" ht="15">
      <c r="C15" s="9" t="s">
        <v>92</v>
      </c>
      <c r="D15" s="25"/>
      <c r="E15" s="33">
        <v>78938</v>
      </c>
    </row>
    <row r="16" spans="3:5" ht="15">
      <c r="C16" s="9" t="s">
        <v>93</v>
      </c>
      <c r="D16" s="25"/>
      <c r="E16" s="31">
        <v>98216</v>
      </c>
    </row>
    <row r="17" spans="3:5" ht="15">
      <c r="C17" s="9" t="s">
        <v>94</v>
      </c>
      <c r="D17" s="25"/>
      <c r="E17" s="31">
        <v>95000</v>
      </c>
    </row>
    <row r="18" spans="3:5" ht="15">
      <c r="C18" s="9" t="s">
        <v>95</v>
      </c>
      <c r="D18" s="25"/>
      <c r="E18" s="31">
        <v>122669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2">
        <v>72809</v>
      </c>
    </row>
    <row r="21" spans="3:5" ht="15">
      <c r="C21" s="9" t="s">
        <v>98</v>
      </c>
      <c r="D21" s="25"/>
      <c r="E21" s="31">
        <v>77666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89889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110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87251</v>
      </c>
    </row>
    <row r="5" spans="3:8" ht="15">
      <c r="C5" s="9" t="s">
        <v>82</v>
      </c>
      <c r="D5" s="25"/>
      <c r="E5" s="31">
        <v>111185</v>
      </c>
      <c r="G5" s="9" t="s">
        <v>104</v>
      </c>
      <c r="H5" s="29">
        <f>SUM(E4:E24)/8</f>
        <v>93367.84875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114888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67579</v>
      </c>
    </row>
    <row r="8" spans="3:5" ht="15">
      <c r="C8" s="9" t="s">
        <v>85</v>
      </c>
      <c r="D8" s="25"/>
      <c r="E8" s="31">
        <v>92050</v>
      </c>
    </row>
    <row r="9" spans="3:5" ht="15">
      <c r="C9" s="9" t="s">
        <v>86</v>
      </c>
      <c r="D9" s="25"/>
      <c r="E9" s="31">
        <v>79372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98852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1">
        <v>114888</v>
      </c>
    </row>
    <row r="23" spans="3:5" ht="15">
      <c r="C23" s="9" t="s">
        <v>100</v>
      </c>
      <c r="D23" s="25"/>
      <c r="E23" s="31">
        <v>67578.79</v>
      </c>
    </row>
    <row r="24" spans="3:5" ht="15">
      <c r="C24" s="9" t="s">
        <v>101</v>
      </c>
      <c r="D24" s="25"/>
      <c r="E24" s="31">
        <v>95766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41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(E7+E15)/2</f>
        <v>100370.5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102233</v>
      </c>
    </row>
    <row r="7" spans="3:8" ht="15">
      <c r="C7" s="9" t="s">
        <v>84</v>
      </c>
      <c r="D7" s="25"/>
      <c r="E7" s="31">
        <v>98508</v>
      </c>
      <c r="G7" s="9" t="s">
        <v>105</v>
      </c>
      <c r="H7" s="30">
        <v>98508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t="s">
        <v>155</v>
      </c>
      <c r="E12" s="31">
        <v>11066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3">
        <v>102233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t="s">
        <v>155</v>
      </c>
      <c r="E19" s="31">
        <v>10000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2</v>
      </c>
    </row>
    <row r="2" spans="3:8" ht="15.75" thickBot="1">
      <c r="C2" s="10" t="s">
        <v>79</v>
      </c>
      <c r="D2" s="11"/>
      <c r="E2" s="12" t="s">
        <v>80</v>
      </c>
      <c r="G2" s="25"/>
      <c r="H2" s="25"/>
    </row>
    <row r="3" spans="3:8" ht="15">
      <c r="C3" s="25"/>
      <c r="D3" s="25"/>
      <c r="E3" s="25"/>
      <c r="G3" s="25"/>
      <c r="H3" s="25"/>
    </row>
    <row r="4" spans="3:8" ht="15">
      <c r="C4" s="9" t="s">
        <v>81</v>
      </c>
      <c r="D4" s="25"/>
      <c r="E4" s="31">
        <v>21500</v>
      </c>
      <c r="G4" s="25"/>
      <c r="H4" s="25"/>
    </row>
    <row r="5" spans="3:8" ht="15">
      <c r="C5" s="9" t="s">
        <v>82</v>
      </c>
      <c r="D5" s="25"/>
      <c r="E5" s="31">
        <v>29312</v>
      </c>
      <c r="G5" s="9" t="s">
        <v>104</v>
      </c>
      <c r="H5" s="29">
        <f>SUM(E4:E24)/20</f>
        <v>25043.7</v>
      </c>
    </row>
    <row r="6" spans="3:8" ht="15">
      <c r="C6" s="9" t="s">
        <v>83</v>
      </c>
      <c r="D6" s="25"/>
      <c r="E6" s="31">
        <v>11053</v>
      </c>
      <c r="G6" s="9" t="s">
        <v>103</v>
      </c>
      <c r="H6" s="30">
        <v>45077</v>
      </c>
    </row>
    <row r="7" spans="3:8" ht="15">
      <c r="C7" s="9" t="s">
        <v>84</v>
      </c>
      <c r="D7" s="25"/>
      <c r="E7" s="31">
        <v>24000</v>
      </c>
      <c r="G7" s="9" t="s">
        <v>105</v>
      </c>
      <c r="H7" s="30">
        <v>11053</v>
      </c>
    </row>
    <row r="8" spans="3:8" ht="15">
      <c r="C8" s="9" t="s">
        <v>85</v>
      </c>
      <c r="D8" s="25"/>
      <c r="E8" s="31">
        <v>18973</v>
      </c>
      <c r="G8" s="25"/>
      <c r="H8" s="25"/>
    </row>
    <row r="9" spans="3:5" ht="15">
      <c r="C9" s="9" t="s">
        <v>86</v>
      </c>
      <c r="D9" s="25"/>
      <c r="E9" s="31">
        <v>16000</v>
      </c>
    </row>
    <row r="10" spans="3:5" ht="15">
      <c r="C10" s="9" t="s">
        <v>87</v>
      </c>
      <c r="D10" s="25"/>
      <c r="E10" s="31">
        <v>35658</v>
      </c>
    </row>
    <row r="11" spans="3:5" ht="15">
      <c r="C11" s="9" t="s">
        <v>88</v>
      </c>
      <c r="D11" s="25"/>
      <c r="E11" s="31">
        <v>17908</v>
      </c>
    </row>
    <row r="12" spans="3:5" ht="15">
      <c r="C12" s="9" t="s">
        <v>89</v>
      </c>
      <c r="D12" s="25"/>
      <c r="E12" s="31">
        <v>45077</v>
      </c>
    </row>
    <row r="13" spans="3:5" ht="15">
      <c r="C13" s="9" t="s">
        <v>90</v>
      </c>
      <c r="D13" s="25"/>
      <c r="E13" s="31">
        <v>17000</v>
      </c>
    </row>
    <row r="14" spans="3:5" ht="15">
      <c r="C14" s="9" t="s">
        <v>91</v>
      </c>
      <c r="D14" s="25"/>
      <c r="E14" s="31">
        <v>28048</v>
      </c>
    </row>
    <row r="15" spans="3:5" ht="15">
      <c r="C15" s="9" t="s">
        <v>92</v>
      </c>
      <c r="D15" s="25"/>
      <c r="E15" s="33">
        <v>24438</v>
      </c>
    </row>
    <row r="16" spans="3:5" ht="15">
      <c r="C16" s="9" t="s">
        <v>93</v>
      </c>
      <c r="D16" s="25"/>
      <c r="E16" s="31">
        <v>27900</v>
      </c>
    </row>
    <row r="17" spans="3:5" ht="15">
      <c r="C17" s="9" t="s">
        <v>94</v>
      </c>
      <c r="D17" s="25"/>
      <c r="E17" s="31">
        <v>25350</v>
      </c>
    </row>
    <row r="18" spans="3:5" ht="15">
      <c r="C18" s="9" t="s">
        <v>95</v>
      </c>
      <c r="D18" s="25"/>
      <c r="E18" s="31">
        <v>31000</v>
      </c>
    </row>
    <row r="19" spans="3:5" ht="15">
      <c r="C19" s="9" t="s">
        <v>96</v>
      </c>
      <c r="D19" s="25"/>
      <c r="E19" s="31">
        <v>29500</v>
      </c>
    </row>
    <row r="20" spans="3:5" ht="15">
      <c r="C20" s="9" t="s">
        <v>97</v>
      </c>
      <c r="D20" s="25"/>
      <c r="E20" s="32">
        <v>25404</v>
      </c>
    </row>
    <row r="21" spans="3:5" ht="15">
      <c r="C21" s="9" t="s">
        <v>98</v>
      </c>
      <c r="D21" s="25"/>
      <c r="E21" s="31">
        <v>22902</v>
      </c>
    </row>
    <row r="22" spans="3:5" ht="15">
      <c r="C22" s="9" t="s">
        <v>99</v>
      </c>
      <c r="D22" s="25"/>
      <c r="E22" s="31">
        <v>24851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25000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6" sqref="H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42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SUM(E4:E24)/7</f>
        <v>56794.42857142857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128000</v>
      </c>
    </row>
    <row r="7" spans="3:8" ht="15">
      <c r="C7" s="9" t="s">
        <v>84</v>
      </c>
      <c r="D7" s="25"/>
      <c r="E7" s="28">
        <v>0</v>
      </c>
      <c r="G7" s="9" t="s">
        <v>105</v>
      </c>
      <c r="H7" s="30">
        <v>17840</v>
      </c>
    </row>
    <row r="8" spans="3:5" ht="15">
      <c r="C8" s="9" t="s">
        <v>85</v>
      </c>
      <c r="D8" s="25"/>
      <c r="E8" s="31">
        <v>17840</v>
      </c>
    </row>
    <row r="9" spans="3:5" ht="15">
      <c r="C9" s="9" t="s">
        <v>86</v>
      </c>
      <c r="D9" s="25"/>
      <c r="E9" s="31">
        <v>24881</v>
      </c>
    </row>
    <row r="10" spans="3:5" ht="15">
      <c r="C10" s="9" t="s">
        <v>87</v>
      </c>
      <c r="D10" s="25"/>
      <c r="E10" s="31">
        <v>60000</v>
      </c>
    </row>
    <row r="11" spans="3:5" ht="15">
      <c r="C11" s="9" t="s">
        <v>88</v>
      </c>
      <c r="D11" s="25"/>
      <c r="E11" s="31">
        <v>22950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83878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60012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128000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43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102301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SUM(E4:E24)/9</f>
        <v>101247.69666666667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117730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86028</v>
      </c>
    </row>
    <row r="8" spans="3:5" ht="15">
      <c r="C8" s="9" t="s">
        <v>85</v>
      </c>
      <c r="D8" s="25"/>
      <c r="E8" s="31">
        <v>95925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87718</v>
      </c>
    </row>
    <row r="11" spans="3:5" ht="15">
      <c r="C11" s="9" t="s">
        <v>88</v>
      </c>
      <c r="D11" s="25"/>
      <c r="E11" s="31">
        <v>100678</v>
      </c>
    </row>
    <row r="12" spans="3:5" ht="15">
      <c r="C12" s="9" t="s">
        <v>89</v>
      </c>
      <c r="D12" s="25"/>
      <c r="E12" s="31">
        <v>117730</v>
      </c>
    </row>
    <row r="13" spans="3:5" ht="15">
      <c r="C13" s="9" t="s">
        <v>90</v>
      </c>
      <c r="D13" s="25"/>
      <c r="E13" s="31">
        <v>112871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2">
        <v>86028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1">
        <v>98366</v>
      </c>
    </row>
    <row r="23" spans="3:5" ht="15">
      <c r="C23" s="9" t="s">
        <v>100</v>
      </c>
      <c r="D23" s="25"/>
      <c r="E23" s="31">
        <v>109612.27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G13" sqref="G13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  <col min="9" max="9" width="10.00390625" style="0" hidden="1" customWidth="1"/>
  </cols>
  <sheetData>
    <row r="1" ht="59.25" thickBot="1">
      <c r="A1" s="14" t="s">
        <v>44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49972</v>
      </c>
    </row>
    <row r="5" spans="3:9" ht="15">
      <c r="C5" s="9" t="s">
        <v>82</v>
      </c>
      <c r="D5" s="25"/>
      <c r="E5" s="31">
        <v>88537</v>
      </c>
      <c r="G5" s="9" t="s">
        <v>104</v>
      </c>
      <c r="H5" s="29">
        <f>I5/12</f>
        <v>65500.5</v>
      </c>
      <c r="I5" s="41">
        <f>SUM(E4:E24)-7500-9589</f>
        <v>786006</v>
      </c>
    </row>
    <row r="6" spans="3:8" ht="15">
      <c r="C6" s="9" t="s">
        <v>83</v>
      </c>
      <c r="D6" s="25"/>
      <c r="E6" s="31">
        <v>73987</v>
      </c>
      <c r="G6" s="9" t="s">
        <v>103</v>
      </c>
      <c r="H6" s="30">
        <v>94465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22075</v>
      </c>
    </row>
    <row r="8" spans="3:5" ht="15">
      <c r="C8" s="9" t="s">
        <v>85</v>
      </c>
      <c r="D8" s="25"/>
      <c r="E8" s="31">
        <v>27900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70267</v>
      </c>
    </row>
    <row r="12" spans="3:5" ht="15">
      <c r="C12" s="9" t="s">
        <v>89</v>
      </c>
      <c r="D12" s="25"/>
      <c r="E12" s="31">
        <v>94465</v>
      </c>
    </row>
    <row r="13" spans="3:5" ht="15">
      <c r="C13" s="9" t="s">
        <v>90</v>
      </c>
      <c r="D13" s="25"/>
      <c r="E13" s="31">
        <v>50149</v>
      </c>
    </row>
    <row r="14" spans="3:5" ht="15">
      <c r="C14" s="9" t="s">
        <v>91</v>
      </c>
      <c r="D14" t="s">
        <v>155</v>
      </c>
      <c r="E14" s="31">
        <v>9589</v>
      </c>
    </row>
    <row r="15" spans="3:5" ht="15">
      <c r="C15" s="9" t="s">
        <v>92</v>
      </c>
      <c r="D15" s="25"/>
      <c r="E15" s="34">
        <v>80364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70338</v>
      </c>
    </row>
    <row r="18" spans="3:5" ht="15">
      <c r="C18" s="9" t="s">
        <v>95</v>
      </c>
      <c r="D18" s="25"/>
      <c r="E18" s="31">
        <v>92952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t="s">
        <v>155</v>
      </c>
      <c r="E20" s="32">
        <v>7500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1">
        <v>65000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22075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6" sqref="H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45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68647</v>
      </c>
    </row>
    <row r="5" spans="3:8" ht="15">
      <c r="C5" s="9" t="s">
        <v>82</v>
      </c>
      <c r="D5" s="25"/>
      <c r="E5" s="31">
        <v>65000</v>
      </c>
      <c r="G5" s="9" t="s">
        <v>104</v>
      </c>
      <c r="H5" s="29">
        <f>SUM(E4:E24)/10</f>
        <v>74384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94046</v>
      </c>
    </row>
    <row r="7" spans="3:8" ht="15">
      <c r="C7" s="9" t="s">
        <v>84</v>
      </c>
      <c r="D7" s="25"/>
      <c r="E7" s="31">
        <v>68980</v>
      </c>
      <c r="G7" s="9" t="s">
        <v>105</v>
      </c>
      <c r="H7" s="30">
        <v>47604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86995</v>
      </c>
    </row>
    <row r="12" spans="3:5" ht="15">
      <c r="C12" s="9" t="s">
        <v>89</v>
      </c>
      <c r="D12" s="25"/>
      <c r="E12" s="31">
        <v>91041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92723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74180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1">
        <v>94046</v>
      </c>
    </row>
    <row r="19" spans="3:5" ht="15">
      <c r="C19" s="9" t="s">
        <v>96</v>
      </c>
      <c r="D19" s="25"/>
      <c r="E19" s="31">
        <v>47604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54624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46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4">
        <v>0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SUM(E4:E24)/8</f>
        <v>97422.47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143016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47000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82000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102596</v>
      </c>
    </row>
    <row r="13" spans="3:5" ht="15">
      <c r="C13" s="9" t="s">
        <v>90</v>
      </c>
      <c r="D13" s="25"/>
      <c r="E13" s="31">
        <v>47000</v>
      </c>
    </row>
    <row r="14" spans="3:5" ht="15">
      <c r="C14" s="9" t="s">
        <v>91</v>
      </c>
      <c r="D14" s="25"/>
      <c r="E14" s="31">
        <v>102644</v>
      </c>
    </row>
    <row r="15" spans="3:5" ht="15">
      <c r="C15" s="9" t="s">
        <v>92</v>
      </c>
      <c r="D15" s="25"/>
      <c r="E15" s="33">
        <v>117630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83170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101324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143015.76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47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76556</v>
      </c>
    </row>
    <row r="5" spans="3:8" ht="15">
      <c r="C5" s="9" t="s">
        <v>82</v>
      </c>
      <c r="D5" s="25"/>
      <c r="E5" s="31">
        <v>153213</v>
      </c>
      <c r="G5" s="9" t="s">
        <v>104</v>
      </c>
      <c r="H5" s="29">
        <f>SUM(E4:E24)/18</f>
        <v>110145.88833333334</v>
      </c>
    </row>
    <row r="6" spans="3:8" ht="15">
      <c r="C6" s="9" t="s">
        <v>83</v>
      </c>
      <c r="D6" s="25"/>
      <c r="E6" s="31">
        <v>119000</v>
      </c>
      <c r="G6" s="9" t="s">
        <v>103</v>
      </c>
      <c r="H6" s="30">
        <v>153213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67850</v>
      </c>
    </row>
    <row r="8" spans="3:5" ht="15">
      <c r="C8" s="9" t="s">
        <v>85</v>
      </c>
      <c r="D8" s="25"/>
      <c r="E8" s="31">
        <v>67850</v>
      </c>
    </row>
    <row r="9" spans="3:5" ht="15">
      <c r="C9" s="9" t="s">
        <v>86</v>
      </c>
      <c r="D9" s="25"/>
      <c r="E9" s="31">
        <v>107000</v>
      </c>
    </row>
    <row r="10" spans="3:5" ht="15">
      <c r="C10" s="9" t="s">
        <v>87</v>
      </c>
      <c r="D10" s="25"/>
      <c r="E10" s="31">
        <v>130000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111010</v>
      </c>
    </row>
    <row r="13" spans="3:5" ht="15">
      <c r="C13" s="9" t="s">
        <v>90</v>
      </c>
      <c r="D13" s="25"/>
      <c r="E13" s="31">
        <v>89132</v>
      </c>
    </row>
    <row r="14" spans="3:5" ht="15">
      <c r="C14" s="9" t="s">
        <v>91</v>
      </c>
      <c r="D14" s="25"/>
      <c r="E14" s="31">
        <v>128017</v>
      </c>
    </row>
    <row r="15" spans="3:5" ht="15">
      <c r="C15" s="9" t="s">
        <v>92</v>
      </c>
      <c r="D15" s="25"/>
      <c r="E15" s="34">
        <v>103103</v>
      </c>
    </row>
    <row r="16" spans="3:5" ht="15">
      <c r="C16" s="9" t="s">
        <v>93</v>
      </c>
      <c r="D16" s="25"/>
      <c r="E16" s="31">
        <v>108542</v>
      </c>
    </row>
    <row r="17" spans="3:5" ht="15">
      <c r="C17" s="9" t="s">
        <v>94</v>
      </c>
      <c r="D17" s="25"/>
      <c r="E17" s="31">
        <v>115500</v>
      </c>
    </row>
    <row r="18" spans="3:5" ht="15">
      <c r="C18" s="9" t="s">
        <v>95</v>
      </c>
      <c r="D18" s="25"/>
      <c r="E18" s="31">
        <v>136033</v>
      </c>
    </row>
    <row r="19" spans="3:5" ht="15">
      <c r="C19" s="9" t="s">
        <v>96</v>
      </c>
      <c r="D19" s="25"/>
      <c r="E19" s="31">
        <v>74975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107021</v>
      </c>
    </row>
    <row r="22" spans="3:5" ht="15">
      <c r="C22" s="9" t="s">
        <v>99</v>
      </c>
      <c r="D22" s="25"/>
      <c r="E22" s="31">
        <v>111729</v>
      </c>
    </row>
    <row r="23" spans="3:5" ht="15">
      <c r="C23" s="9" t="s">
        <v>100</v>
      </c>
      <c r="D23" s="25"/>
      <c r="E23" s="31">
        <v>119999.99</v>
      </c>
    </row>
    <row r="24" spans="3:5" ht="15">
      <c r="C24" s="9" t="s">
        <v>101</v>
      </c>
      <c r="D24" s="25"/>
      <c r="E24" s="31">
        <v>123945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48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104681</v>
      </c>
    </row>
    <row r="5" spans="3:8" ht="15">
      <c r="C5" s="9" t="s">
        <v>82</v>
      </c>
      <c r="D5" s="25"/>
      <c r="E5" s="31">
        <v>121182</v>
      </c>
      <c r="G5" s="9" t="s">
        <v>104</v>
      </c>
      <c r="H5" s="29">
        <f>SUM(E4:E24)/19</f>
        <v>109717.26315789473</v>
      </c>
    </row>
    <row r="6" spans="3:8" ht="15">
      <c r="C6" s="9" t="s">
        <v>83</v>
      </c>
      <c r="D6" s="25"/>
      <c r="E6" s="31">
        <v>86744</v>
      </c>
      <c r="G6" s="9" t="s">
        <v>103</v>
      </c>
      <c r="H6" s="30">
        <v>133515</v>
      </c>
    </row>
    <row r="7" spans="3:8" ht="15">
      <c r="C7" s="9" t="s">
        <v>84</v>
      </c>
      <c r="D7" s="25"/>
      <c r="E7" s="31">
        <v>117447</v>
      </c>
      <c r="G7" s="9" t="s">
        <v>105</v>
      </c>
      <c r="H7" s="30">
        <v>75000</v>
      </c>
    </row>
    <row r="8" spans="3:5" ht="15">
      <c r="C8" s="9" t="s">
        <v>85</v>
      </c>
      <c r="D8" s="25"/>
      <c r="E8" s="31">
        <v>99693</v>
      </c>
    </row>
    <row r="9" spans="3:5" ht="15">
      <c r="C9" s="9" t="s">
        <v>86</v>
      </c>
      <c r="D9" s="25"/>
      <c r="E9" s="31">
        <v>88241</v>
      </c>
    </row>
    <row r="10" spans="3:5" ht="15">
      <c r="C10" s="9" t="s">
        <v>87</v>
      </c>
      <c r="D10" s="25"/>
      <c r="E10" s="31">
        <v>108586</v>
      </c>
    </row>
    <row r="11" spans="3:5" ht="15">
      <c r="C11" s="9" t="s">
        <v>88</v>
      </c>
      <c r="D11" s="25"/>
      <c r="E11" s="31">
        <v>83554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1">
        <v>75000</v>
      </c>
    </row>
    <row r="14" spans="3:5" ht="15">
      <c r="C14" s="9" t="s">
        <v>91</v>
      </c>
      <c r="D14" s="25"/>
      <c r="E14" s="31">
        <v>126015</v>
      </c>
    </row>
    <row r="15" spans="3:5" ht="15">
      <c r="C15" s="9" t="s">
        <v>92</v>
      </c>
      <c r="D15" s="25"/>
      <c r="E15" s="34">
        <v>105430</v>
      </c>
    </row>
    <row r="16" spans="3:5" ht="15">
      <c r="C16" s="9" t="s">
        <v>93</v>
      </c>
      <c r="D16" s="25"/>
      <c r="E16" s="31">
        <v>124848</v>
      </c>
    </row>
    <row r="17" spans="3:5" ht="15">
      <c r="C17" s="9" t="s">
        <v>94</v>
      </c>
      <c r="D17" s="25"/>
      <c r="E17" s="31">
        <v>122100</v>
      </c>
    </row>
    <row r="18" spans="3:5" ht="15">
      <c r="C18" s="9" t="s">
        <v>95</v>
      </c>
      <c r="D18" s="25"/>
      <c r="E18" s="31">
        <v>103178</v>
      </c>
    </row>
    <row r="19" spans="3:5" ht="15">
      <c r="C19" s="9" t="s">
        <v>96</v>
      </c>
      <c r="D19" s="25"/>
      <c r="E19" s="31">
        <v>106454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126975</v>
      </c>
    </row>
    <row r="22" spans="3:5" ht="15">
      <c r="C22" s="9" t="s">
        <v>99</v>
      </c>
      <c r="D22" s="25"/>
      <c r="E22" s="31">
        <v>133515</v>
      </c>
    </row>
    <row r="23" spans="3:5" ht="15">
      <c r="C23" s="9" t="s">
        <v>100</v>
      </c>
      <c r="D23" s="25"/>
      <c r="E23" s="31">
        <v>131340</v>
      </c>
    </row>
    <row r="24" spans="3:5" ht="15">
      <c r="C24" s="9" t="s">
        <v>101</v>
      </c>
      <c r="D24" s="25"/>
      <c r="E24" s="31">
        <v>119645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F7" sqref="F7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49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88284</v>
      </c>
    </row>
    <row r="5" spans="3:8" ht="15">
      <c r="C5" s="9" t="s">
        <v>82</v>
      </c>
      <c r="D5" s="25"/>
      <c r="E5" s="31">
        <v>120000</v>
      </c>
      <c r="G5" s="9" t="s">
        <v>104</v>
      </c>
      <c r="H5" s="29">
        <f>SUM(E4:E24)/17</f>
        <v>105508.86058823529</v>
      </c>
    </row>
    <row r="6" spans="3:8" ht="15">
      <c r="C6" s="9" t="s">
        <v>83</v>
      </c>
      <c r="D6" s="25"/>
      <c r="E6" s="31">
        <v>116000</v>
      </c>
      <c r="G6" s="9" t="s">
        <v>103</v>
      </c>
      <c r="H6" s="30">
        <v>137084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68097</v>
      </c>
    </row>
    <row r="8" spans="3:5" ht="15">
      <c r="C8" s="9" t="s">
        <v>85</v>
      </c>
      <c r="D8" s="25"/>
      <c r="E8" s="31">
        <v>98622</v>
      </c>
    </row>
    <row r="9" spans="3:5" ht="15">
      <c r="C9" s="9" t="s">
        <v>86</v>
      </c>
      <c r="D9" s="25"/>
      <c r="E9" s="31">
        <v>73090</v>
      </c>
    </row>
    <row r="10" spans="3:5" ht="15">
      <c r="C10" s="9" t="s">
        <v>87</v>
      </c>
      <c r="D10" s="25"/>
      <c r="E10" s="31">
        <v>92840</v>
      </c>
    </row>
    <row r="11" spans="3:5" ht="15">
      <c r="C11" s="9" t="s">
        <v>88</v>
      </c>
      <c r="D11" s="25"/>
      <c r="E11" s="31">
        <v>120765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1">
        <v>68097</v>
      </c>
    </row>
    <row r="14" spans="3:5" ht="15">
      <c r="C14" s="9" t="s">
        <v>91</v>
      </c>
      <c r="D14" s="25"/>
      <c r="E14" s="31">
        <v>94544</v>
      </c>
    </row>
    <row r="15" spans="3:5" ht="15">
      <c r="C15" s="9" t="s">
        <v>92</v>
      </c>
      <c r="D15" s="25"/>
      <c r="E15" s="34">
        <v>118362</v>
      </c>
    </row>
    <row r="16" spans="3:5" ht="15">
      <c r="C16" s="9" t="s">
        <v>93</v>
      </c>
      <c r="D16" s="25"/>
      <c r="E16" s="31">
        <v>122767</v>
      </c>
    </row>
    <row r="17" spans="3:5" ht="15">
      <c r="C17" s="9" t="s">
        <v>94</v>
      </c>
      <c r="D17" s="25"/>
      <c r="E17" s="31">
        <v>133801</v>
      </c>
    </row>
    <row r="18" spans="3:5" ht="15">
      <c r="C18" s="9" t="s">
        <v>95</v>
      </c>
      <c r="D18" s="25"/>
      <c r="E18" s="31">
        <v>132741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137084</v>
      </c>
    </row>
    <row r="22" spans="3:5" ht="15">
      <c r="C22" s="9" t="s">
        <v>99</v>
      </c>
      <c r="D22" s="25"/>
      <c r="E22" s="31">
        <v>110645</v>
      </c>
    </row>
    <row r="23" spans="3:5" ht="15">
      <c r="C23" s="9" t="s">
        <v>100</v>
      </c>
      <c r="D23" s="25"/>
      <c r="E23" s="31">
        <v>74789.63</v>
      </c>
    </row>
    <row r="24" spans="3:5" ht="15">
      <c r="C24" s="9" t="s">
        <v>101</v>
      </c>
      <c r="D24" s="25"/>
      <c r="E24" s="31">
        <v>91219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50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75676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SUM(E4:E24)/10</f>
        <v>78468.5</v>
      </c>
    </row>
    <row r="6" spans="3:8" ht="15">
      <c r="C6" s="9" t="s">
        <v>83</v>
      </c>
      <c r="D6" s="25"/>
      <c r="E6" s="31">
        <v>70000</v>
      </c>
      <c r="G6" s="9" t="s">
        <v>103</v>
      </c>
      <c r="H6" s="30">
        <v>107500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49838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107500</v>
      </c>
    </row>
    <row r="11" spans="3:5" ht="15">
      <c r="C11" s="9" t="s">
        <v>88</v>
      </c>
      <c r="D11" s="25"/>
      <c r="E11" s="31">
        <v>93114</v>
      </c>
    </row>
    <row r="12" spans="3:5" ht="15">
      <c r="C12" s="9" t="s">
        <v>89</v>
      </c>
      <c r="D12" s="25"/>
      <c r="E12" s="31">
        <v>75000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91344</v>
      </c>
    </row>
    <row r="15" spans="3:5" ht="15">
      <c r="C15" s="9" t="s">
        <v>92</v>
      </c>
      <c r="D15" s="25"/>
      <c r="E15" s="34">
        <v>81002</v>
      </c>
    </row>
    <row r="16" spans="3:5" ht="15">
      <c r="C16" s="9" t="s">
        <v>93</v>
      </c>
      <c r="D16" s="25"/>
      <c r="E16" s="31">
        <v>49838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75000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66211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G12" sqref="G12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51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90519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SUM(E4:E24)/13</f>
        <v>95217.07692307692</v>
      </c>
    </row>
    <row r="6" spans="3:8" ht="15">
      <c r="C6" s="9" t="s">
        <v>83</v>
      </c>
      <c r="D6" s="25"/>
      <c r="E6" s="31">
        <v>80000</v>
      </c>
      <c r="G6" s="9" t="s">
        <v>103</v>
      </c>
      <c r="H6" s="30">
        <v>127363</v>
      </c>
    </row>
    <row r="7" spans="3:8" ht="15">
      <c r="C7" s="9" t="s">
        <v>84</v>
      </c>
      <c r="D7" s="25"/>
      <c r="E7" s="31">
        <v>71565</v>
      </c>
      <c r="G7" s="9" t="s">
        <v>105</v>
      </c>
      <c r="H7" s="30">
        <v>69005</v>
      </c>
    </row>
    <row r="8" spans="3:5" ht="15">
      <c r="C8" s="9" t="s">
        <v>85</v>
      </c>
      <c r="D8" s="25"/>
      <c r="E8" s="31">
        <v>95500</v>
      </c>
    </row>
    <row r="9" spans="3:5" ht="15">
      <c r="C9" s="9" t="s">
        <v>86</v>
      </c>
      <c r="D9" s="25"/>
      <c r="E9" s="31">
        <v>69005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95514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1">
        <v>105833</v>
      </c>
    </row>
    <row r="14" spans="3:5" ht="15">
      <c r="C14" s="9" t="s">
        <v>91</v>
      </c>
      <c r="D14" s="25"/>
      <c r="E14" s="31">
        <v>104658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127363</v>
      </c>
    </row>
    <row r="17" spans="3:5" ht="15">
      <c r="C17" s="9" t="s">
        <v>94</v>
      </c>
      <c r="D17" s="25"/>
      <c r="E17" s="31">
        <v>84066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127220</v>
      </c>
    </row>
    <row r="22" spans="3:5" ht="15">
      <c r="C22" s="9" t="s">
        <v>99</v>
      </c>
      <c r="D22" s="25"/>
      <c r="E22" s="31">
        <v>98603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87976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107250</v>
      </c>
    </row>
    <row r="5" spans="3:8" ht="15">
      <c r="C5" s="9" t="s">
        <v>82</v>
      </c>
      <c r="D5" s="25"/>
      <c r="E5" s="31">
        <v>138000</v>
      </c>
      <c r="G5" s="9" t="s">
        <v>104</v>
      </c>
      <c r="H5" s="29">
        <f>SUM(E4:E24)/21</f>
        <v>124043.05761904761</v>
      </c>
    </row>
    <row r="6" spans="3:8" ht="15">
      <c r="C6" s="9" t="s">
        <v>83</v>
      </c>
      <c r="D6" s="25"/>
      <c r="E6" s="31">
        <v>107115</v>
      </c>
      <c r="G6" s="9" t="s">
        <v>103</v>
      </c>
      <c r="H6" s="30">
        <f>E19</f>
        <v>151887</v>
      </c>
    </row>
    <row r="7" spans="3:8" ht="15">
      <c r="C7" s="9" t="s">
        <v>84</v>
      </c>
      <c r="D7" s="25"/>
      <c r="E7" s="31">
        <v>144753.65</v>
      </c>
      <c r="G7" s="9" t="s">
        <v>105</v>
      </c>
      <c r="H7" s="30">
        <v>107115</v>
      </c>
    </row>
    <row r="8" spans="3:5" ht="15">
      <c r="C8" s="9" t="s">
        <v>85</v>
      </c>
      <c r="D8" s="25"/>
      <c r="E8" s="31">
        <v>107500</v>
      </c>
    </row>
    <row r="9" spans="3:5" ht="15">
      <c r="C9" s="9" t="s">
        <v>86</v>
      </c>
      <c r="D9" s="25"/>
      <c r="E9" s="31">
        <v>107250</v>
      </c>
    </row>
    <row r="10" spans="3:5" ht="15">
      <c r="C10" s="9" t="s">
        <v>87</v>
      </c>
      <c r="D10" s="25"/>
      <c r="E10" s="31">
        <v>137917</v>
      </c>
    </row>
    <row r="11" spans="3:5" ht="15">
      <c r="C11" s="9" t="s">
        <v>88</v>
      </c>
      <c r="D11" s="25"/>
      <c r="E11" s="31">
        <v>128547</v>
      </c>
    </row>
    <row r="12" spans="3:5" ht="15">
      <c r="C12" s="9" t="s">
        <v>89</v>
      </c>
      <c r="D12" s="25"/>
      <c r="E12" s="31">
        <v>115625.56</v>
      </c>
    </row>
    <row r="13" spans="3:5" ht="15">
      <c r="C13" s="9" t="s">
        <v>90</v>
      </c>
      <c r="D13" s="25"/>
      <c r="E13" s="31">
        <v>109185</v>
      </c>
    </row>
    <row r="14" spans="3:5" ht="15">
      <c r="C14" s="9" t="s">
        <v>91</v>
      </c>
      <c r="D14" s="25"/>
      <c r="E14" s="31">
        <v>134280</v>
      </c>
    </row>
    <row r="15" spans="3:5" ht="15">
      <c r="C15" s="9" t="s">
        <v>92</v>
      </c>
      <c r="D15" s="25"/>
      <c r="E15" s="33">
        <v>129950</v>
      </c>
    </row>
    <row r="16" spans="3:5" ht="15">
      <c r="C16" s="9" t="s">
        <v>93</v>
      </c>
      <c r="D16" s="25"/>
      <c r="E16" s="31">
        <v>124848</v>
      </c>
    </row>
    <row r="17" spans="3:5" ht="15">
      <c r="C17" s="9" t="s">
        <v>94</v>
      </c>
      <c r="D17" s="25"/>
      <c r="E17" s="31">
        <v>131905</v>
      </c>
    </row>
    <row r="18" spans="3:5" ht="15">
      <c r="C18" s="9" t="s">
        <v>95</v>
      </c>
      <c r="D18" s="25"/>
      <c r="E18" s="31">
        <v>122669</v>
      </c>
    </row>
    <row r="19" spans="3:5" ht="15">
      <c r="C19" s="9" t="s">
        <v>96</v>
      </c>
      <c r="D19" s="25"/>
      <c r="E19" s="31">
        <v>151887</v>
      </c>
    </row>
    <row r="20" spans="3:5" ht="15">
      <c r="C20" s="9" t="s">
        <v>97</v>
      </c>
      <c r="D20" s="25"/>
      <c r="E20" s="32">
        <v>107250</v>
      </c>
    </row>
    <row r="21" spans="3:5" ht="15">
      <c r="C21" s="9" t="s">
        <v>98</v>
      </c>
      <c r="D21" s="25"/>
      <c r="E21" s="31">
        <v>124910</v>
      </c>
    </row>
    <row r="22" spans="3:5" ht="15">
      <c r="C22" s="9" t="s">
        <v>99</v>
      </c>
      <c r="D22" s="25"/>
      <c r="E22" s="31">
        <v>107250</v>
      </c>
    </row>
    <row r="23" spans="3:5" ht="15">
      <c r="C23" s="9" t="s">
        <v>100</v>
      </c>
      <c r="D23" s="25"/>
      <c r="E23" s="31">
        <v>142728</v>
      </c>
    </row>
    <row r="24" spans="3:5" ht="15">
      <c r="C24" s="9" t="s">
        <v>101</v>
      </c>
      <c r="D24" s="25"/>
      <c r="E24" s="31">
        <v>124084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52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49885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SUM(E4:E24)/12</f>
        <v>86471</v>
      </c>
    </row>
    <row r="6" spans="3:8" ht="15">
      <c r="C6" s="9" t="s">
        <v>83</v>
      </c>
      <c r="D6" s="25"/>
      <c r="E6" s="31">
        <v>127000</v>
      </c>
      <c r="G6" s="9" t="s">
        <v>103</v>
      </c>
      <c r="H6" s="30">
        <v>127000</v>
      </c>
    </row>
    <row r="7" spans="3:8" ht="15">
      <c r="C7" s="9" t="s">
        <v>84</v>
      </c>
      <c r="D7" s="25"/>
      <c r="E7" s="31">
        <v>93000</v>
      </c>
      <c r="G7" s="9" t="s">
        <v>105</v>
      </c>
      <c r="H7" s="30">
        <v>49885</v>
      </c>
    </row>
    <row r="8" spans="3:5" ht="15">
      <c r="C8" s="9" t="s">
        <v>85</v>
      </c>
      <c r="D8" s="25"/>
      <c r="E8" s="31">
        <v>65332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93471</v>
      </c>
    </row>
    <row r="12" spans="3:5" ht="15">
      <c r="C12" s="9" t="s">
        <v>89</v>
      </c>
      <c r="D12" s="25"/>
      <c r="E12" s="31">
        <v>95000</v>
      </c>
    </row>
    <row r="13" spans="3:5" ht="15">
      <c r="C13" s="9" t="s">
        <v>90</v>
      </c>
      <c r="D13" s="25"/>
      <c r="E13" s="31">
        <v>79652</v>
      </c>
    </row>
    <row r="14" spans="3:5" ht="15">
      <c r="C14" s="9" t="s">
        <v>91</v>
      </c>
      <c r="D14" s="25"/>
      <c r="E14" s="31">
        <v>126017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81277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56578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104465</v>
      </c>
    </row>
    <row r="24" spans="3:5" ht="15">
      <c r="C24" s="9" t="s">
        <v>101</v>
      </c>
      <c r="D24" s="25"/>
      <c r="E24" s="31">
        <v>65975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B3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53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81713</v>
      </c>
    </row>
    <row r="5" spans="3:8" ht="15">
      <c r="C5" s="9" t="s">
        <v>82</v>
      </c>
      <c r="D5" s="25"/>
      <c r="E5" s="31">
        <v>100000</v>
      </c>
      <c r="G5" s="9" t="s">
        <v>104</v>
      </c>
      <c r="H5" s="29">
        <f>SUM(E4:E24)/8</f>
        <v>108538.625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134000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81713</v>
      </c>
    </row>
    <row r="8" spans="3:5" ht="15">
      <c r="C8" s="9" t="s">
        <v>85</v>
      </c>
      <c r="D8" s="25"/>
      <c r="E8" s="31">
        <v>89293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134000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126017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110123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124055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103108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54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64174</v>
      </c>
    </row>
    <row r="5" spans="3:8" ht="15">
      <c r="C5" s="9" t="s">
        <v>82</v>
      </c>
      <c r="D5" s="25"/>
      <c r="E5" s="31">
        <v>121182</v>
      </c>
      <c r="G5" s="9" t="s">
        <v>104</v>
      </c>
      <c r="H5" s="29">
        <f>SUM(E4:E24)/15</f>
        <v>108146.93333333333</v>
      </c>
    </row>
    <row r="6" spans="3:8" ht="15">
      <c r="C6" s="9" t="s">
        <v>83</v>
      </c>
      <c r="D6" s="25"/>
      <c r="E6" s="31">
        <v>75000</v>
      </c>
      <c r="G6" s="9" t="s">
        <v>103</v>
      </c>
      <c r="H6" s="30">
        <v>170488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54257</v>
      </c>
    </row>
    <row r="8" spans="3:5" ht="15">
      <c r="C8" s="9" t="s">
        <v>85</v>
      </c>
      <c r="D8" s="25"/>
      <c r="E8" s="31">
        <v>77123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134000</v>
      </c>
    </row>
    <row r="11" spans="3:5" ht="15">
      <c r="C11" s="9" t="s">
        <v>88</v>
      </c>
      <c r="D11" s="25"/>
      <c r="E11" s="31">
        <v>92718</v>
      </c>
    </row>
    <row r="12" spans="3:5" ht="15">
      <c r="C12" s="9" t="s">
        <v>89</v>
      </c>
      <c r="D12" s="25"/>
      <c r="E12" s="31">
        <v>106153</v>
      </c>
    </row>
    <row r="13" spans="3:5" ht="15">
      <c r="C13" s="9" t="s">
        <v>90</v>
      </c>
      <c r="D13" s="25"/>
      <c r="E13" s="31">
        <v>54257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70173</v>
      </c>
    </row>
    <row r="16" spans="3:5" ht="15">
      <c r="C16" s="9" t="s">
        <v>93</v>
      </c>
      <c r="D16" s="25"/>
      <c r="E16" s="31">
        <v>168421</v>
      </c>
    </row>
    <row r="17" spans="3:5" ht="15">
      <c r="C17" s="9" t="s">
        <v>94</v>
      </c>
      <c r="D17" s="25"/>
      <c r="E17" s="31">
        <v>137059</v>
      </c>
    </row>
    <row r="18" spans="3:5" ht="15">
      <c r="C18" s="9" t="s">
        <v>95</v>
      </c>
      <c r="D18" s="25"/>
      <c r="E18" s="31">
        <v>131042</v>
      </c>
    </row>
    <row r="19" spans="3:5" ht="15">
      <c r="C19" s="9" t="s">
        <v>96</v>
      </c>
      <c r="D19" s="25"/>
      <c r="E19" s="31">
        <v>106454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170448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114000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H8" sqref="H8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  <col min="9" max="9" width="11.57421875" style="0" hidden="1" customWidth="1"/>
  </cols>
  <sheetData>
    <row r="1" ht="59.25" thickBot="1">
      <c r="A1" s="14" t="s">
        <v>55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4">
        <v>0</v>
      </c>
    </row>
    <row r="5" spans="3:9" ht="15">
      <c r="C5" s="9" t="s">
        <v>82</v>
      </c>
      <c r="D5" s="25"/>
      <c r="E5" s="31">
        <v>121182</v>
      </c>
      <c r="G5" s="9" t="s">
        <v>104</v>
      </c>
      <c r="H5" s="29">
        <f>I5/17</f>
        <v>102662.80647058823</v>
      </c>
      <c r="I5" s="41">
        <f>SUM(E4:E24)-14125</f>
        <v>1745267.71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157110</v>
      </c>
    </row>
    <row r="7" spans="3:8" ht="15">
      <c r="C7" s="9" t="s">
        <v>84</v>
      </c>
      <c r="D7" s="25"/>
      <c r="E7" s="31">
        <v>91910</v>
      </c>
      <c r="G7" s="9" t="s">
        <v>105</v>
      </c>
      <c r="H7" s="30">
        <f>E8</f>
        <v>70654</v>
      </c>
    </row>
    <row r="8" spans="3:5" ht="15">
      <c r="C8" s="9" t="s">
        <v>85</v>
      </c>
      <c r="D8" s="25"/>
      <c r="E8" s="31">
        <v>70654</v>
      </c>
    </row>
    <row r="9" spans="3:5" ht="15">
      <c r="C9" s="9" t="s">
        <v>86</v>
      </c>
      <c r="D9" s="25"/>
      <c r="E9" s="31">
        <v>88012</v>
      </c>
    </row>
    <row r="10" spans="3:5" ht="15">
      <c r="C10" s="9" t="s">
        <v>87</v>
      </c>
      <c r="D10" s="25"/>
      <c r="E10" s="31">
        <v>86921</v>
      </c>
    </row>
    <row r="11" spans="3:5" ht="15">
      <c r="C11" s="9" t="s">
        <v>88</v>
      </c>
      <c r="D11" s="25"/>
      <c r="E11" s="31">
        <v>84575</v>
      </c>
    </row>
    <row r="12" spans="3:5" ht="15">
      <c r="C12" s="9" t="s">
        <v>89</v>
      </c>
      <c r="D12" s="25"/>
      <c r="E12" s="31">
        <v>95000</v>
      </c>
    </row>
    <row r="13" spans="3:5" ht="15">
      <c r="C13" s="9" t="s">
        <v>90</v>
      </c>
      <c r="D13" s="25"/>
      <c r="E13" s="31">
        <v>84578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133397</v>
      </c>
    </row>
    <row r="16" spans="3:5" ht="15">
      <c r="C16" s="9" t="s">
        <v>93</v>
      </c>
      <c r="D16" s="25"/>
      <c r="E16" s="31">
        <v>157110</v>
      </c>
    </row>
    <row r="17" spans="3:5" ht="15">
      <c r="C17" s="9" t="s">
        <v>94</v>
      </c>
      <c r="D17" s="25"/>
      <c r="E17" s="31">
        <v>105000</v>
      </c>
    </row>
    <row r="18" spans="3:5" ht="15">
      <c r="C18" s="9" t="s">
        <v>95</v>
      </c>
      <c r="D18" s="25"/>
      <c r="E18" s="31">
        <v>117849</v>
      </c>
    </row>
    <row r="19" spans="3:5" ht="15">
      <c r="C19" s="9" t="s">
        <v>96</v>
      </c>
      <c r="D19" t="s">
        <v>155</v>
      </c>
      <c r="E19" s="31">
        <v>14125</v>
      </c>
    </row>
    <row r="20" spans="3:5" ht="15">
      <c r="C20" s="9" t="s">
        <v>97</v>
      </c>
      <c r="D20" s="25"/>
      <c r="E20" s="32">
        <v>89675</v>
      </c>
    </row>
    <row r="21" spans="3:5" ht="15">
      <c r="C21" s="9" t="s">
        <v>98</v>
      </c>
      <c r="D21" s="25"/>
      <c r="E21" s="31">
        <v>137128</v>
      </c>
    </row>
    <row r="22" spans="3:5" ht="15">
      <c r="C22" s="9" t="s">
        <v>99</v>
      </c>
      <c r="D22" s="25"/>
      <c r="E22" s="31">
        <v>105577</v>
      </c>
    </row>
    <row r="23" spans="3:5" ht="15">
      <c r="C23" s="9" t="s">
        <v>100</v>
      </c>
      <c r="D23" s="25"/>
      <c r="E23" s="31">
        <v>85480.71</v>
      </c>
    </row>
    <row r="24" spans="3:5" ht="15">
      <c r="C24" s="9" t="s">
        <v>101</v>
      </c>
      <c r="D24" s="25"/>
      <c r="E24" s="31">
        <v>91219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H8" sqref="H8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  <col min="9" max="9" width="11.57421875" style="0" hidden="1" customWidth="1"/>
  </cols>
  <sheetData>
    <row r="1" ht="59.25" thickBot="1">
      <c r="A1" s="14" t="s">
        <v>56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62528</v>
      </c>
    </row>
    <row r="5" spans="3:9" ht="15">
      <c r="C5" s="9" t="s">
        <v>82</v>
      </c>
      <c r="D5" s="25"/>
      <c r="E5" s="31">
        <v>121182</v>
      </c>
      <c r="G5" s="9" t="s">
        <v>104</v>
      </c>
      <c r="H5" s="29">
        <f>I5/14</f>
        <v>92200.71428571429</v>
      </c>
      <c r="I5" s="41">
        <f>SUM(E4:E21)-15000</f>
        <v>1290810</v>
      </c>
    </row>
    <row r="6" spans="3:8" ht="15">
      <c r="C6" s="9" t="s">
        <v>83</v>
      </c>
      <c r="D6" s="25"/>
      <c r="E6" s="31">
        <v>98000</v>
      </c>
      <c r="G6" s="9" t="s">
        <v>103</v>
      </c>
      <c r="H6" s="30">
        <v>127112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f>E4</f>
        <v>62528</v>
      </c>
    </row>
    <row r="8" spans="3:5" ht="15">
      <c r="C8" s="9" t="s">
        <v>85</v>
      </c>
      <c r="D8" s="25"/>
      <c r="E8" s="31">
        <v>92050</v>
      </c>
    </row>
    <row r="9" spans="3:5" ht="15">
      <c r="C9" s="9" t="s">
        <v>86</v>
      </c>
      <c r="D9" s="25"/>
      <c r="E9" s="31">
        <v>79372</v>
      </c>
    </row>
    <row r="10" spans="3:5" ht="15">
      <c r="C10" s="9" t="s">
        <v>87</v>
      </c>
      <c r="D10" s="25"/>
      <c r="E10" s="31">
        <v>50000</v>
      </c>
    </row>
    <row r="11" spans="3:5" ht="15">
      <c r="C11" s="9" t="s">
        <v>88</v>
      </c>
      <c r="D11" s="25"/>
      <c r="E11" s="31">
        <v>127112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1">
        <v>69872</v>
      </c>
    </row>
    <row r="14" spans="3:5" ht="15">
      <c r="C14" s="9" t="s">
        <v>91</v>
      </c>
      <c r="D14" s="25"/>
      <c r="E14" s="31">
        <v>86990</v>
      </c>
    </row>
    <row r="15" spans="3:5" ht="15">
      <c r="C15" s="9" t="s">
        <v>92</v>
      </c>
      <c r="D15" s="25"/>
      <c r="E15" s="34">
        <v>85427</v>
      </c>
    </row>
    <row r="16" spans="3:5" ht="15">
      <c r="C16" s="9" t="s">
        <v>93</v>
      </c>
      <c r="D16" s="25"/>
      <c r="E16" s="31">
        <v>111118</v>
      </c>
    </row>
    <row r="17" spans="3:5" ht="15">
      <c r="C17" s="9" t="s">
        <v>94</v>
      </c>
      <c r="D17" s="25"/>
      <c r="E17" s="31">
        <v>101750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108852</v>
      </c>
    </row>
    <row r="20" spans="3:5" ht="15">
      <c r="C20" s="9" t="s">
        <v>97</v>
      </c>
      <c r="D20" t="s">
        <v>155</v>
      </c>
      <c r="E20" s="32">
        <v>15000</v>
      </c>
    </row>
    <row r="21" spans="3:5" ht="15">
      <c r="C21" s="9" t="s">
        <v>98</v>
      </c>
      <c r="D21" s="25"/>
      <c r="E21" s="31">
        <v>96557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57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31">
        <v>90000</v>
      </c>
      <c r="G5" s="9" t="s">
        <v>104</v>
      </c>
      <c r="H5" s="29">
        <f>SUM(E4:E24)/14</f>
        <v>93471.64285714286</v>
      </c>
    </row>
    <row r="6" spans="3:8" ht="15">
      <c r="C6" s="9" t="s">
        <v>83</v>
      </c>
      <c r="D6" s="25"/>
      <c r="E6" s="31">
        <v>94376</v>
      </c>
      <c r="G6" s="9" t="s">
        <v>103</v>
      </c>
      <c r="H6" s="30">
        <v>125589</v>
      </c>
    </row>
    <row r="7" spans="3:8" ht="15">
      <c r="C7" s="9" t="s">
        <v>84</v>
      </c>
      <c r="D7" s="25"/>
      <c r="E7" s="31">
        <v>111480</v>
      </c>
      <c r="G7" s="9" t="s">
        <v>105</v>
      </c>
      <c r="H7" s="30">
        <v>56688</v>
      </c>
    </row>
    <row r="8" spans="3:5" ht="15">
      <c r="C8" s="9" t="s">
        <v>85</v>
      </c>
      <c r="D8" s="25"/>
      <c r="E8" s="31">
        <v>68352</v>
      </c>
    </row>
    <row r="9" spans="3:5" ht="15">
      <c r="C9" s="9" t="s">
        <v>86</v>
      </c>
      <c r="D9" s="25"/>
      <c r="E9" s="31">
        <v>73440</v>
      </c>
    </row>
    <row r="10" spans="3:5" ht="15">
      <c r="C10" s="9" t="s">
        <v>87</v>
      </c>
      <c r="D10" s="25"/>
      <c r="E10" s="31">
        <v>120819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115626</v>
      </c>
    </row>
    <row r="13" spans="3:5" ht="15">
      <c r="C13" s="9" t="s">
        <v>90</v>
      </c>
      <c r="D13" s="25"/>
      <c r="E13" s="31">
        <v>125589</v>
      </c>
    </row>
    <row r="14" spans="3:5" ht="15">
      <c r="C14" s="9" t="s">
        <v>91</v>
      </c>
      <c r="D14" s="25"/>
      <c r="E14" s="31">
        <v>66188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56688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115198</v>
      </c>
    </row>
    <row r="20" spans="3:5" ht="15">
      <c r="C20" s="9" t="s">
        <v>97</v>
      </c>
      <c r="D20" s="25"/>
      <c r="E20" s="32">
        <v>72809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113793</v>
      </c>
    </row>
    <row r="24" spans="3:5" ht="15">
      <c r="C24" s="9" t="s">
        <v>101</v>
      </c>
      <c r="D24" s="25"/>
      <c r="E24" s="31">
        <v>84245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58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82692</v>
      </c>
    </row>
    <row r="5" spans="3:8" ht="15">
      <c r="C5" s="9" t="s">
        <v>82</v>
      </c>
      <c r="D5" s="25"/>
      <c r="E5" s="31">
        <v>35000</v>
      </c>
      <c r="G5" s="9" t="s">
        <v>104</v>
      </c>
      <c r="H5" s="29">
        <f>SUM(E4:E24)/15</f>
        <v>87384.09333333332</v>
      </c>
    </row>
    <row r="6" spans="3:8" ht="15">
      <c r="C6" s="9" t="s">
        <v>83</v>
      </c>
      <c r="D6" s="25"/>
      <c r="E6" s="31">
        <v>122811</v>
      </c>
      <c r="G6" s="9" t="s">
        <v>103</v>
      </c>
      <c r="H6" s="30">
        <v>122811</v>
      </c>
    </row>
    <row r="7" spans="3:8" ht="15">
      <c r="C7" s="9" t="s">
        <v>84</v>
      </c>
      <c r="D7" s="25"/>
      <c r="E7" s="31">
        <v>103311</v>
      </c>
      <c r="G7" s="9" t="s">
        <v>105</v>
      </c>
      <c r="H7" s="30">
        <v>20999</v>
      </c>
    </row>
    <row r="8" spans="3:5" ht="15">
      <c r="C8" s="9" t="s">
        <v>85</v>
      </c>
      <c r="D8" s="25"/>
      <c r="E8" s="31">
        <v>87839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86250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94595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86234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91172</v>
      </c>
    </row>
    <row r="17" spans="3:5" ht="15">
      <c r="C17" s="9" t="s">
        <v>94</v>
      </c>
      <c r="D17" s="25"/>
      <c r="E17" s="31">
        <v>92036</v>
      </c>
    </row>
    <row r="18" spans="3:5" ht="15">
      <c r="C18" s="9" t="s">
        <v>95</v>
      </c>
      <c r="D18" s="25"/>
      <c r="E18" s="31">
        <v>112192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2">
        <v>20999</v>
      </c>
    </row>
    <row r="21" spans="3:5" ht="15">
      <c r="C21" s="9" t="s">
        <v>98</v>
      </c>
      <c r="D21" s="25"/>
      <c r="E21" s="31">
        <v>88965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111420.4</v>
      </c>
    </row>
    <row r="24" spans="3:5" ht="15">
      <c r="C24" s="9" t="s">
        <v>101</v>
      </c>
      <c r="D24" s="25"/>
      <c r="E24" s="31">
        <v>95245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59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100000</v>
      </c>
    </row>
    <row r="5" spans="3:8" ht="15">
      <c r="C5" s="9" t="s">
        <v>82</v>
      </c>
      <c r="D5" s="25"/>
      <c r="E5" s="31">
        <v>121182</v>
      </c>
      <c r="G5" s="9" t="s">
        <v>104</v>
      </c>
      <c r="H5" s="29">
        <f>SUM(E4:E24)/12</f>
        <v>117840.64083333332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150360</v>
      </c>
    </row>
    <row r="7" spans="3:8" ht="15">
      <c r="C7" s="9" t="s">
        <v>84</v>
      </c>
      <c r="D7" s="25"/>
      <c r="E7" s="31">
        <v>98837</v>
      </c>
      <c r="G7" s="9" t="s">
        <v>105</v>
      </c>
      <c r="H7" s="30">
        <v>72500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1">
        <v>72500</v>
      </c>
    </row>
    <row r="10" spans="3:5" ht="15">
      <c r="C10" s="9" t="s">
        <v>87</v>
      </c>
      <c r="D10" s="25"/>
      <c r="E10" s="31">
        <v>134000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130810</v>
      </c>
    </row>
    <row r="13" spans="3:5" ht="15">
      <c r="C13" s="9" t="s">
        <v>90</v>
      </c>
      <c r="D13" s="25"/>
      <c r="E13" s="31">
        <v>150360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133169</v>
      </c>
    </row>
    <row r="16" spans="3:5" ht="15">
      <c r="C16" s="9" t="s">
        <v>93</v>
      </c>
      <c r="D16" s="25"/>
      <c r="E16" s="31">
        <v>149391</v>
      </c>
    </row>
    <row r="17" spans="3:5" ht="15">
      <c r="C17" s="9" t="s">
        <v>94</v>
      </c>
      <c r="D17" s="25"/>
      <c r="E17" s="31">
        <v>141783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1">
        <v>85932</v>
      </c>
    </row>
    <row r="23" spans="3:5" ht="15">
      <c r="C23" s="9" t="s">
        <v>100</v>
      </c>
      <c r="D23" s="25"/>
      <c r="E23" s="31">
        <v>96123.69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60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4">
        <v>0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SUM(E4:E23)/10</f>
        <v>90736.1</v>
      </c>
    </row>
    <row r="6" spans="3:8" ht="15">
      <c r="C6" s="9" t="s">
        <v>83</v>
      </c>
      <c r="D6" s="25"/>
      <c r="E6" s="31">
        <v>73138</v>
      </c>
      <c r="G6" s="9" t="s">
        <v>103</v>
      </c>
      <c r="H6" s="30">
        <v>133044</v>
      </c>
    </row>
    <row r="7" spans="3:8" ht="15">
      <c r="C7" s="9" t="s">
        <v>84</v>
      </c>
      <c r="D7" s="25"/>
      <c r="E7" s="31">
        <v>84908</v>
      </c>
      <c r="G7" s="9" t="s">
        <v>105</v>
      </c>
      <c r="H7" s="30">
        <v>66113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93005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86726</v>
      </c>
    </row>
    <row r="13" spans="3:5" ht="15">
      <c r="C13" s="9" t="s">
        <v>90</v>
      </c>
      <c r="D13" s="25"/>
      <c r="E13" s="31">
        <v>66113</v>
      </c>
    </row>
    <row r="14" spans="3:5" ht="15">
      <c r="C14" s="9" t="s">
        <v>91</v>
      </c>
      <c r="D14" s="25"/>
      <c r="E14" s="31">
        <v>74668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100650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1">
        <v>133044</v>
      </c>
    </row>
    <row r="19" spans="3:5" ht="15">
      <c r="C19" s="9" t="s">
        <v>96</v>
      </c>
      <c r="D19" s="25"/>
      <c r="E19" s="31">
        <v>73146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121963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t="s">
        <v>155</v>
      </c>
      <c r="E24" s="31">
        <v>14530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61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42636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SUM(E4:E24)/5</f>
        <v>70117.8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v>99813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42363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99813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76116</v>
      </c>
    </row>
    <row r="15" spans="3:5" ht="15">
      <c r="C15" s="9" t="s">
        <v>92</v>
      </c>
      <c r="D15" s="25"/>
      <c r="E15" s="34">
        <v>67730</v>
      </c>
    </row>
    <row r="16" spans="3:5" ht="15">
      <c r="C16" s="9" t="s">
        <v>93</v>
      </c>
      <c r="D16" s="25"/>
      <c r="E16" s="31">
        <v>64294</v>
      </c>
    </row>
    <row r="17" spans="3:5" ht="15">
      <c r="C17" s="9" t="s">
        <v>94</v>
      </c>
      <c r="D17" s="25"/>
      <c r="E17" s="28">
        <v>0</v>
      </c>
    </row>
    <row r="18" spans="3:5" ht="15">
      <c r="C18" s="9" t="s">
        <v>95</v>
      </c>
      <c r="D18" s="25"/>
      <c r="E18" s="28">
        <v>0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5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107250</v>
      </c>
    </row>
    <row r="5" spans="3:8" ht="15">
      <c r="C5" s="9" t="s">
        <v>82</v>
      </c>
      <c r="D5" s="25"/>
      <c r="E5" s="31">
        <v>138000</v>
      </c>
      <c r="G5" s="9" t="s">
        <v>104</v>
      </c>
      <c r="H5" s="29">
        <f>SUM(E4:E24)/21</f>
        <v>115202.45428571428</v>
      </c>
    </row>
    <row r="6" spans="3:8" ht="15">
      <c r="C6" s="9" t="s">
        <v>83</v>
      </c>
      <c r="D6" s="25"/>
      <c r="E6" s="31">
        <v>107115</v>
      </c>
      <c r="G6" s="9" t="s">
        <v>103</v>
      </c>
      <c r="H6" s="30">
        <v>142728</v>
      </c>
    </row>
    <row r="7" spans="3:8" ht="15">
      <c r="C7" s="9" t="s">
        <v>84</v>
      </c>
      <c r="D7" s="25"/>
      <c r="E7" s="31">
        <v>127914.54</v>
      </c>
      <c r="G7" s="9" t="s">
        <v>105</v>
      </c>
      <c r="H7" s="30">
        <v>75000</v>
      </c>
    </row>
    <row r="8" spans="3:5" ht="15">
      <c r="C8" s="9" t="s">
        <v>85</v>
      </c>
      <c r="D8" s="25"/>
      <c r="E8" s="31">
        <v>107500</v>
      </c>
    </row>
    <row r="9" spans="3:5" ht="15">
      <c r="C9" s="9" t="s">
        <v>86</v>
      </c>
      <c r="D9" s="25"/>
      <c r="E9" s="31">
        <v>75000</v>
      </c>
    </row>
    <row r="10" spans="3:5" ht="15">
      <c r="C10" s="9" t="s">
        <v>87</v>
      </c>
      <c r="D10" s="25"/>
      <c r="E10" s="31">
        <v>107250</v>
      </c>
    </row>
    <row r="11" spans="3:5" ht="15">
      <c r="C11" s="9" t="s">
        <v>88</v>
      </c>
      <c r="D11" s="25"/>
      <c r="E11" s="31">
        <v>128547</v>
      </c>
    </row>
    <row r="12" spans="3:5" ht="15">
      <c r="C12" s="9" t="s">
        <v>89</v>
      </c>
      <c r="D12" s="25"/>
      <c r="E12" s="31">
        <v>115626</v>
      </c>
    </row>
    <row r="13" spans="3:5" ht="15">
      <c r="C13" s="9" t="s">
        <v>90</v>
      </c>
      <c r="D13" s="25"/>
      <c r="E13" s="31">
        <v>109185</v>
      </c>
    </row>
    <row r="14" spans="3:5" ht="15">
      <c r="C14" s="9" t="s">
        <v>91</v>
      </c>
      <c r="D14" s="25"/>
      <c r="E14" s="31">
        <v>118641</v>
      </c>
    </row>
    <row r="15" spans="3:5" ht="15">
      <c r="C15" s="9" t="s">
        <v>92</v>
      </c>
      <c r="D15" s="25"/>
      <c r="E15" s="33">
        <v>125338</v>
      </c>
    </row>
    <row r="16" spans="3:5" ht="15">
      <c r="C16" s="9" t="s">
        <v>93</v>
      </c>
      <c r="D16" s="25"/>
      <c r="E16" s="31">
        <v>111583</v>
      </c>
    </row>
    <row r="17" spans="3:5" ht="15">
      <c r="C17" s="9" t="s">
        <v>94</v>
      </c>
      <c r="D17" s="25"/>
      <c r="E17" s="31">
        <v>123568</v>
      </c>
    </row>
    <row r="18" spans="3:5" ht="15">
      <c r="C18" s="9" t="s">
        <v>95</v>
      </c>
      <c r="D18" s="25"/>
      <c r="E18" s="31">
        <v>110224</v>
      </c>
    </row>
    <row r="19" spans="3:5" ht="15">
      <c r="C19" s="9" t="s">
        <v>96</v>
      </c>
      <c r="D19" s="25"/>
      <c r="E19" s="31">
        <v>117250</v>
      </c>
    </row>
    <row r="20" spans="3:5" ht="15">
      <c r="C20" s="9" t="s">
        <v>97</v>
      </c>
      <c r="D20" s="25"/>
      <c r="E20" s="32">
        <v>107250</v>
      </c>
    </row>
    <row r="21" spans="3:5" ht="15">
      <c r="C21" s="9" t="s">
        <v>98</v>
      </c>
      <c r="D21" s="25"/>
      <c r="E21" s="31">
        <v>120423</v>
      </c>
    </row>
    <row r="22" spans="3:5" ht="15">
      <c r="C22" s="9" t="s">
        <v>99</v>
      </c>
      <c r="D22" s="25"/>
      <c r="E22" s="31">
        <v>110000</v>
      </c>
    </row>
    <row r="23" spans="3:5" ht="15">
      <c r="C23" s="9" t="s">
        <v>100</v>
      </c>
      <c r="D23" s="25"/>
      <c r="E23" s="31">
        <v>142728</v>
      </c>
    </row>
    <row r="24" spans="3:5" ht="15">
      <c r="C24" s="9" t="s">
        <v>101</v>
      </c>
      <c r="D24" s="25"/>
      <c r="E24" s="31">
        <v>108859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62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83964</v>
      </c>
    </row>
    <row r="5" spans="3:8" ht="15">
      <c r="C5" s="9" t="s">
        <v>82</v>
      </c>
      <c r="D5" s="25"/>
      <c r="E5" s="31">
        <v>70000</v>
      </c>
      <c r="G5" s="9" t="s">
        <v>104</v>
      </c>
      <c r="H5" s="29">
        <f>SUM(E4:E24)/14</f>
        <v>84292.57142857143</v>
      </c>
    </row>
    <row r="6" spans="3:8" ht="15">
      <c r="C6" s="9" t="s">
        <v>83</v>
      </c>
      <c r="D6" s="25"/>
      <c r="E6" s="31">
        <v>80000</v>
      </c>
      <c r="G6" s="9" t="s">
        <v>103</v>
      </c>
      <c r="H6" s="30">
        <v>126015</v>
      </c>
    </row>
    <row r="7" spans="3:8" ht="15">
      <c r="C7" s="9" t="s">
        <v>84</v>
      </c>
      <c r="D7" s="25"/>
      <c r="E7" s="31">
        <v>62424</v>
      </c>
      <c r="G7" s="9" t="s">
        <v>105</v>
      </c>
      <c r="H7" s="30">
        <v>50500</v>
      </c>
    </row>
    <row r="8" spans="3:5" ht="15">
      <c r="C8" s="9" t="s">
        <v>85</v>
      </c>
      <c r="D8" s="25"/>
      <c r="E8" s="31">
        <v>50500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126015</v>
      </c>
    </row>
    <row r="15" spans="3:5" ht="15">
      <c r="C15" s="9" t="s">
        <v>92</v>
      </c>
      <c r="D15" s="25"/>
      <c r="E15" s="34">
        <v>115218</v>
      </c>
    </row>
    <row r="16" spans="3:5" ht="15">
      <c r="C16" s="9" t="s">
        <v>93</v>
      </c>
      <c r="D16" s="25"/>
      <c r="E16" s="31">
        <v>51000</v>
      </c>
    </row>
    <row r="17" spans="3:5" ht="15">
      <c r="C17" s="9" t="s">
        <v>94</v>
      </c>
      <c r="D17" s="25"/>
      <c r="E17" s="31">
        <v>102705</v>
      </c>
    </row>
    <row r="18" spans="3:5" ht="15">
      <c r="C18" s="9" t="s">
        <v>95</v>
      </c>
      <c r="D18" s="25"/>
      <c r="E18" s="31">
        <v>106507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2">
        <v>82232</v>
      </c>
    </row>
    <row r="21" spans="3:5" ht="15">
      <c r="C21" s="9" t="s">
        <v>98</v>
      </c>
      <c r="D21" s="25"/>
      <c r="E21" s="31">
        <v>119671</v>
      </c>
    </row>
    <row r="22" spans="3:5" ht="15">
      <c r="C22" s="9" t="s">
        <v>99</v>
      </c>
      <c r="D22" s="25"/>
      <c r="E22" s="31">
        <v>56430</v>
      </c>
    </row>
    <row r="23" spans="3:5" ht="15">
      <c r="C23" s="9" t="s">
        <v>100</v>
      </c>
      <c r="D23" s="25"/>
      <c r="E23" s="31">
        <v>73430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63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47451</v>
      </c>
    </row>
    <row r="5" spans="3:8" ht="15">
      <c r="C5" s="9" t="s">
        <v>82</v>
      </c>
      <c r="D5" s="25"/>
      <c r="E5" s="31">
        <v>95180</v>
      </c>
      <c r="G5" s="9" t="s">
        <v>104</v>
      </c>
      <c r="H5" s="29">
        <f>SUM(E4:E24)/19</f>
        <v>72087.9194736842</v>
      </c>
    </row>
    <row r="6" spans="3:8" ht="15">
      <c r="C6" s="9" t="s">
        <v>83</v>
      </c>
      <c r="D6" s="25"/>
      <c r="E6" s="31">
        <v>65734</v>
      </c>
      <c r="G6" s="9" t="s">
        <v>103</v>
      </c>
      <c r="H6" s="30">
        <v>106078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46178</v>
      </c>
    </row>
    <row r="8" spans="3:5" ht="15">
      <c r="C8" s="9" t="s">
        <v>85</v>
      </c>
      <c r="D8" s="25"/>
      <c r="E8" s="31">
        <v>48300</v>
      </c>
    </row>
    <row r="9" spans="3:5" ht="15">
      <c r="C9" s="9" t="s">
        <v>86</v>
      </c>
      <c r="D9" s="25"/>
      <c r="E9" s="31">
        <v>58240</v>
      </c>
    </row>
    <row r="10" spans="3:5" ht="15">
      <c r="C10" s="9" t="s">
        <v>87</v>
      </c>
      <c r="D10" s="25"/>
      <c r="E10" s="31">
        <v>72615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72729</v>
      </c>
    </row>
    <row r="13" spans="3:5" ht="15">
      <c r="C13" s="9" t="s">
        <v>90</v>
      </c>
      <c r="D13" s="25"/>
      <c r="E13" s="31">
        <v>75182</v>
      </c>
    </row>
    <row r="14" spans="3:5" ht="15">
      <c r="C14" s="9" t="s">
        <v>91</v>
      </c>
      <c r="D14" s="25"/>
      <c r="E14" s="31">
        <v>61717</v>
      </c>
    </row>
    <row r="15" spans="3:5" ht="15">
      <c r="C15" s="9" t="s">
        <v>92</v>
      </c>
      <c r="D15" s="25"/>
      <c r="E15" s="34">
        <v>91824</v>
      </c>
    </row>
    <row r="16" spans="3:5" ht="15">
      <c r="C16" s="9" t="s">
        <v>93</v>
      </c>
      <c r="D16" s="25"/>
      <c r="E16" s="31">
        <v>99175</v>
      </c>
    </row>
    <row r="17" spans="3:5" ht="15">
      <c r="C17" s="9" t="s">
        <v>94</v>
      </c>
      <c r="D17" s="25"/>
      <c r="E17" s="31">
        <v>102245</v>
      </c>
    </row>
    <row r="18" spans="3:5" ht="15">
      <c r="C18" s="9" t="s">
        <v>95</v>
      </c>
      <c r="D18" s="25"/>
      <c r="E18" s="31">
        <v>51511</v>
      </c>
    </row>
    <row r="19" spans="3:5" ht="15">
      <c r="C19" s="9" t="s">
        <v>96</v>
      </c>
      <c r="D19" s="25"/>
      <c r="E19" s="31">
        <v>106078</v>
      </c>
    </row>
    <row r="20" spans="3:5" ht="15">
      <c r="C20" s="9" t="s">
        <v>97</v>
      </c>
      <c r="D20" s="25"/>
      <c r="E20" s="32">
        <v>62497</v>
      </c>
    </row>
    <row r="21" spans="3:5" ht="15">
      <c r="C21" s="9" t="s">
        <v>98</v>
      </c>
      <c r="D21" s="25"/>
      <c r="E21" s="31">
        <v>69658</v>
      </c>
    </row>
    <row r="22" spans="3:5" ht="15">
      <c r="C22" s="9" t="s">
        <v>99</v>
      </c>
      <c r="D22" s="25"/>
      <c r="E22" s="31">
        <v>46178</v>
      </c>
    </row>
    <row r="23" spans="3:5" ht="15">
      <c r="C23" s="9" t="s">
        <v>100</v>
      </c>
      <c r="D23" s="25"/>
      <c r="E23" s="31">
        <v>65889.47</v>
      </c>
    </row>
    <row r="24" spans="3:5" ht="15">
      <c r="C24" s="9" t="s">
        <v>101</v>
      </c>
      <c r="D24" s="25"/>
      <c r="E24" s="31">
        <v>77467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7.75" thickBot="1">
      <c r="A1" s="16" t="s">
        <v>111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4">
        <v>0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SUM(E4:E24)/12</f>
        <v>137491.9825</v>
      </c>
    </row>
    <row r="6" spans="3:8" ht="15">
      <c r="C6" s="9" t="s">
        <v>83</v>
      </c>
      <c r="D6" s="25"/>
      <c r="E6" s="31">
        <v>137826</v>
      </c>
      <c r="G6" s="9" t="s">
        <v>103</v>
      </c>
      <c r="H6" s="30">
        <v>215704</v>
      </c>
    </row>
    <row r="7" spans="3:8" ht="15">
      <c r="C7" s="9" t="s">
        <v>84</v>
      </c>
      <c r="D7" s="25"/>
      <c r="E7" s="31">
        <v>133565</v>
      </c>
      <c r="G7" s="9" t="s">
        <v>105</v>
      </c>
      <c r="H7" s="30">
        <v>96850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96850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115421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151993</v>
      </c>
    </row>
    <row r="15" spans="3:5" ht="15">
      <c r="C15" s="9" t="s">
        <v>92</v>
      </c>
      <c r="D15" s="25"/>
      <c r="E15" s="34">
        <v>191886</v>
      </c>
    </row>
    <row r="16" spans="3:5" ht="15">
      <c r="C16" s="9" t="s">
        <v>93</v>
      </c>
      <c r="D16" s="25"/>
      <c r="E16" s="31">
        <v>104857</v>
      </c>
    </row>
    <row r="17" spans="3:5" ht="15">
      <c r="C17" s="9" t="s">
        <v>94</v>
      </c>
      <c r="D17" s="25"/>
      <c r="E17" s="31">
        <v>97230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215704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165771</v>
      </c>
    </row>
    <row r="22" spans="3:5" ht="15">
      <c r="C22" s="9" t="s">
        <v>99</v>
      </c>
      <c r="D22" s="25"/>
      <c r="E22" s="31">
        <v>114164</v>
      </c>
    </row>
    <row r="23" spans="3:5" ht="15">
      <c r="C23" s="9" t="s">
        <v>100</v>
      </c>
      <c r="D23" s="25"/>
      <c r="E23" s="31">
        <v>124636.79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H6" sqref="H6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112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179000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SUM(E4:E24)/12</f>
        <v>190543.33333333334</v>
      </c>
    </row>
    <row r="6" spans="3:8" ht="15">
      <c r="C6" s="9" t="s">
        <v>83</v>
      </c>
      <c r="D6" s="25"/>
      <c r="E6" s="31">
        <v>175000</v>
      </c>
      <c r="G6" s="9" t="s">
        <v>103</v>
      </c>
      <c r="H6" s="30">
        <v>241250</v>
      </c>
    </row>
    <row r="7" spans="3:8" ht="15">
      <c r="C7" s="9" t="s">
        <v>84</v>
      </c>
      <c r="D7" s="25"/>
      <c r="E7" s="31">
        <v>199667</v>
      </c>
      <c r="G7" s="9" t="s">
        <v>105</v>
      </c>
      <c r="H7" s="30">
        <v>156200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171780</v>
      </c>
    </row>
    <row r="12" spans="3:5" ht="15">
      <c r="C12" s="9" t="s">
        <v>89</v>
      </c>
      <c r="D12" s="25"/>
      <c r="E12" s="31">
        <v>206874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174636</v>
      </c>
    </row>
    <row r="15" spans="3:5" ht="15">
      <c r="C15" s="9" t="s">
        <v>92</v>
      </c>
      <c r="D15" s="25"/>
      <c r="E15" s="34">
        <v>199765</v>
      </c>
    </row>
    <row r="16" spans="3:5" ht="15">
      <c r="C16" s="9" t="s">
        <v>93</v>
      </c>
      <c r="D16" s="25"/>
      <c r="E16" s="31">
        <v>194000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241250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219348</v>
      </c>
    </row>
    <row r="22" spans="3:5" ht="15">
      <c r="C22" s="9" t="s">
        <v>99</v>
      </c>
      <c r="D22" s="25"/>
      <c r="E22" s="31">
        <v>156200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169000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113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145352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SUM(E4:E24)/12</f>
        <v>107540.16666666667</v>
      </c>
    </row>
    <row r="6" spans="3:8" ht="15">
      <c r="C6" s="9" t="s">
        <v>83</v>
      </c>
      <c r="D6" s="25"/>
      <c r="E6" s="31">
        <v>100000</v>
      </c>
      <c r="G6" s="9" t="s">
        <v>103</v>
      </c>
      <c r="H6" s="30">
        <v>145352</v>
      </c>
    </row>
    <row r="7" spans="3:8" ht="15">
      <c r="C7" s="9" t="s">
        <v>84</v>
      </c>
      <c r="D7" s="25"/>
      <c r="E7" s="31">
        <v>104140</v>
      </c>
      <c r="G7" s="9" t="s">
        <v>105</v>
      </c>
      <c r="H7" s="30">
        <v>75718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93005</v>
      </c>
    </row>
    <row r="11" spans="3:5" ht="15">
      <c r="C11" s="9" t="s">
        <v>88</v>
      </c>
      <c r="D11" s="25"/>
      <c r="E11" s="31">
        <v>115315</v>
      </c>
    </row>
    <row r="12" spans="3:5" ht="15">
      <c r="C12" s="9" t="s">
        <v>89</v>
      </c>
      <c r="D12" s="25"/>
      <c r="E12" s="31">
        <v>86726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75718</v>
      </c>
    </row>
    <row r="15" spans="3:5" ht="15">
      <c r="C15" s="9" t="s">
        <v>92</v>
      </c>
      <c r="D15" s="25"/>
      <c r="E15" s="33">
        <v>119884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128900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1">
        <v>90857</v>
      </c>
    </row>
    <row r="22" spans="3:5" ht="15">
      <c r="C22" s="9" t="s">
        <v>99</v>
      </c>
      <c r="D22" s="25"/>
      <c r="E22" s="31">
        <v>123616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1">
        <v>106969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5" max="5" width="10.00390625" style="0" customWidth="1"/>
    <col min="8" max="8" width="10.00390625" style="0" customWidth="1"/>
  </cols>
  <sheetData>
    <row r="1" ht="57.75" thickBot="1">
      <c r="A1" s="16" t="s">
        <v>114</v>
      </c>
    </row>
    <row r="2" spans="3:5" ht="15.75" thickBot="1">
      <c r="C2" s="10" t="s">
        <v>79</v>
      </c>
      <c r="D2" s="11"/>
      <c r="E2" s="12" t="s">
        <v>80</v>
      </c>
    </row>
    <row r="4" spans="3:5" ht="15">
      <c r="C4" s="9" t="s">
        <v>81</v>
      </c>
      <c r="E4" s="37">
        <v>103500</v>
      </c>
    </row>
    <row r="5" spans="3:8" ht="15">
      <c r="C5" s="9" t="s">
        <v>82</v>
      </c>
      <c r="E5" s="34">
        <v>0</v>
      </c>
      <c r="G5" s="9" t="s">
        <v>104</v>
      </c>
      <c r="H5" s="29">
        <f>SUM(E4:E24)/9</f>
        <v>126807.79888888888</v>
      </c>
    </row>
    <row r="6" spans="3:8" ht="15">
      <c r="C6" s="9" t="s">
        <v>83</v>
      </c>
      <c r="E6" s="34">
        <v>0</v>
      </c>
      <c r="G6" s="9" t="s">
        <v>103</v>
      </c>
      <c r="H6" s="39">
        <v>157712</v>
      </c>
    </row>
    <row r="7" spans="3:8" ht="15">
      <c r="C7" s="9" t="s">
        <v>84</v>
      </c>
      <c r="E7" s="37">
        <v>129948</v>
      </c>
      <c r="G7" s="9" t="s">
        <v>105</v>
      </c>
      <c r="H7" s="39">
        <v>91054</v>
      </c>
    </row>
    <row r="8" spans="3:5" ht="15">
      <c r="C8" s="9" t="s">
        <v>85</v>
      </c>
      <c r="E8" s="34">
        <v>0</v>
      </c>
    </row>
    <row r="9" spans="3:5" ht="15">
      <c r="C9" s="9" t="s">
        <v>86</v>
      </c>
      <c r="E9" s="34">
        <v>0</v>
      </c>
    </row>
    <row r="10" spans="3:5" ht="15">
      <c r="C10" s="9" t="s">
        <v>87</v>
      </c>
      <c r="E10" s="37">
        <v>137917</v>
      </c>
    </row>
    <row r="11" spans="3:5" ht="15">
      <c r="C11" s="9" t="s">
        <v>88</v>
      </c>
      <c r="E11" s="37">
        <v>130783</v>
      </c>
    </row>
    <row r="12" spans="3:5" ht="15">
      <c r="C12" s="9" t="s">
        <v>89</v>
      </c>
      <c r="E12" s="37">
        <v>139828</v>
      </c>
    </row>
    <row r="13" spans="3:5" ht="15">
      <c r="C13" s="9" t="s">
        <v>90</v>
      </c>
      <c r="E13" s="34">
        <v>0</v>
      </c>
    </row>
    <row r="14" spans="3:5" ht="15">
      <c r="C14" s="9" t="s">
        <v>91</v>
      </c>
      <c r="E14" s="37">
        <v>134676</v>
      </c>
    </row>
    <row r="15" spans="3:5" ht="15">
      <c r="C15" s="9" t="s">
        <v>92</v>
      </c>
      <c r="E15" s="38">
        <v>115852</v>
      </c>
    </row>
    <row r="16" spans="3:5" ht="15">
      <c r="C16" s="9" t="s">
        <v>93</v>
      </c>
      <c r="E16" s="34">
        <v>0</v>
      </c>
    </row>
    <row r="17" spans="3:5" ht="15">
      <c r="C17" s="9" t="s">
        <v>94</v>
      </c>
      <c r="E17" s="34">
        <v>0</v>
      </c>
    </row>
    <row r="18" spans="3:5" ht="15">
      <c r="C18" s="9" t="s">
        <v>95</v>
      </c>
      <c r="E18" s="34">
        <v>0</v>
      </c>
    </row>
    <row r="19" spans="3:5" ht="15">
      <c r="C19" s="9" t="s">
        <v>96</v>
      </c>
      <c r="E19" s="37">
        <v>91054</v>
      </c>
    </row>
    <row r="20" spans="3:5" ht="15">
      <c r="C20" s="9" t="s">
        <v>97</v>
      </c>
      <c r="E20" s="34">
        <v>0</v>
      </c>
    </row>
    <row r="21" spans="3:5" ht="15">
      <c r="C21" s="9" t="s">
        <v>98</v>
      </c>
      <c r="E21" s="34">
        <v>0</v>
      </c>
    </row>
    <row r="22" spans="3:5" ht="15">
      <c r="C22" s="9" t="s">
        <v>99</v>
      </c>
      <c r="E22" s="34">
        <v>0</v>
      </c>
    </row>
    <row r="23" spans="3:5" ht="15">
      <c r="C23" s="9" t="s">
        <v>100</v>
      </c>
      <c r="E23" s="37">
        <v>157712.19</v>
      </c>
    </row>
    <row r="24" spans="3:5" ht="15">
      <c r="C24" s="9" t="s">
        <v>101</v>
      </c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115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86684</v>
      </c>
    </row>
    <row r="5" spans="3:8" ht="15">
      <c r="C5" s="9" t="s">
        <v>82</v>
      </c>
      <c r="D5" s="25"/>
      <c r="E5" s="31">
        <v>117449</v>
      </c>
      <c r="G5" s="9" t="s">
        <v>104</v>
      </c>
      <c r="H5" s="29">
        <f>SUM(E4:E24)/10</f>
        <v>94722.598</v>
      </c>
    </row>
    <row r="6" spans="3:8" ht="15">
      <c r="C6" s="9" t="s">
        <v>83</v>
      </c>
      <c r="D6" s="25"/>
      <c r="E6" s="31">
        <v>65000</v>
      </c>
      <c r="G6" s="9" t="s">
        <v>103</v>
      </c>
      <c r="H6" s="30">
        <v>119424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65000</v>
      </c>
    </row>
    <row r="8" spans="3:5" ht="15">
      <c r="C8" s="9" t="s">
        <v>85</v>
      </c>
      <c r="D8" s="25"/>
      <c r="E8" s="31">
        <v>107220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4">
        <v>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72415</v>
      </c>
    </row>
    <row r="15" spans="3:5" ht="15">
      <c r="C15" s="9" t="s">
        <v>92</v>
      </c>
      <c r="D15" s="25"/>
      <c r="E15" s="34">
        <v>102070</v>
      </c>
    </row>
    <row r="16" spans="3:5" ht="15">
      <c r="C16" s="9" t="s">
        <v>93</v>
      </c>
      <c r="D16" s="25"/>
      <c r="E16" s="31">
        <v>119424</v>
      </c>
    </row>
    <row r="17" spans="3:5" ht="15">
      <c r="C17" s="9" t="s">
        <v>94</v>
      </c>
      <c r="D17" s="25"/>
      <c r="E17" s="31">
        <v>98336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1">
        <v>76578.98</v>
      </c>
    </row>
    <row r="24" spans="3:5" ht="15">
      <c r="C24" s="9" t="s">
        <v>101</v>
      </c>
      <c r="D24" s="25"/>
      <c r="E24" s="31">
        <v>102049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4.75" thickBot="1">
      <c r="A1" s="18" t="s">
        <v>116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156500</v>
      </c>
    </row>
    <row r="5" spans="3:8" ht="15">
      <c r="C5" s="9" t="s">
        <v>82</v>
      </c>
      <c r="D5" s="25"/>
      <c r="E5" s="34">
        <v>0</v>
      </c>
      <c r="G5" s="9" t="s">
        <v>104</v>
      </c>
      <c r="H5" s="29">
        <f>SUM(E4:E24)/12</f>
        <v>178083.41666666666</v>
      </c>
    </row>
    <row r="6" spans="3:8" ht="15">
      <c r="C6" s="9" t="s">
        <v>83</v>
      </c>
      <c r="D6" s="25"/>
      <c r="E6" s="31">
        <v>229000</v>
      </c>
      <c r="G6" s="9" t="s">
        <v>103</v>
      </c>
      <c r="H6" s="30">
        <v>250548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140714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1">
        <v>178000</v>
      </c>
    </row>
    <row r="11" spans="3:5" ht="15">
      <c r="C11" s="9" t="s">
        <v>88</v>
      </c>
      <c r="D11" s="25"/>
      <c r="E11" s="31">
        <v>152250</v>
      </c>
    </row>
    <row r="12" spans="3:5" ht="15">
      <c r="C12" s="9" t="s">
        <v>89</v>
      </c>
      <c r="D12" s="25"/>
      <c r="E12" s="31">
        <v>204970</v>
      </c>
    </row>
    <row r="13" spans="3:5" ht="15">
      <c r="C13" s="9" t="s">
        <v>90</v>
      </c>
      <c r="D13" s="25"/>
      <c r="E13" s="34">
        <v>0</v>
      </c>
    </row>
    <row r="14" spans="3:5" ht="15">
      <c r="C14" s="9" t="s">
        <v>91</v>
      </c>
      <c r="D14" s="25"/>
      <c r="E14" s="31">
        <v>171645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185918</v>
      </c>
    </row>
    <row r="17" spans="3:5" ht="15">
      <c r="C17" s="9" t="s">
        <v>94</v>
      </c>
      <c r="D17" s="25"/>
      <c r="E17" s="34">
        <v>0</v>
      </c>
    </row>
    <row r="18" spans="3:5" ht="15">
      <c r="C18" s="9" t="s">
        <v>95</v>
      </c>
      <c r="D18" s="25"/>
      <c r="E18" s="34">
        <v>0</v>
      </c>
    </row>
    <row r="19" spans="3:5" ht="15">
      <c r="C19" s="9" t="s">
        <v>96</v>
      </c>
      <c r="D19" s="25"/>
      <c r="E19" s="31">
        <v>250548</v>
      </c>
    </row>
    <row r="20" spans="3:5" ht="15">
      <c r="C20" s="9" t="s">
        <v>97</v>
      </c>
      <c r="D20" s="25"/>
      <c r="E20" s="32">
        <v>158650</v>
      </c>
    </row>
    <row r="21" spans="3:5" ht="15">
      <c r="C21" s="9" t="s">
        <v>98</v>
      </c>
      <c r="D21" s="25"/>
      <c r="E21" s="31">
        <v>149383</v>
      </c>
    </row>
    <row r="22" spans="3:5" ht="15">
      <c r="C22" s="9" t="s">
        <v>99</v>
      </c>
      <c r="D22" s="25"/>
      <c r="E22" s="31">
        <v>159423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5">
        <v>140714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4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107250</v>
      </c>
    </row>
    <row r="5" spans="3:8" ht="15">
      <c r="C5" s="9" t="s">
        <v>82</v>
      </c>
      <c r="D5" s="25"/>
      <c r="E5" s="31">
        <v>138000</v>
      </c>
      <c r="G5" s="9" t="s">
        <v>104</v>
      </c>
      <c r="H5" s="29">
        <f>SUM(E4:E24)/21</f>
        <v>124043.04761904762</v>
      </c>
    </row>
    <row r="6" spans="3:8" ht="15">
      <c r="C6" s="9" t="s">
        <v>83</v>
      </c>
      <c r="D6" s="25"/>
      <c r="E6" s="31">
        <v>107115</v>
      </c>
      <c r="G6" s="9" t="s">
        <v>103</v>
      </c>
      <c r="H6" s="30">
        <v>151887</v>
      </c>
    </row>
    <row r="7" spans="3:8" ht="15">
      <c r="C7" s="9" t="s">
        <v>84</v>
      </c>
      <c r="D7" s="25"/>
      <c r="E7" s="31">
        <v>144753</v>
      </c>
      <c r="G7" s="9" t="s">
        <v>105</v>
      </c>
      <c r="H7" s="30">
        <v>107115</v>
      </c>
    </row>
    <row r="8" spans="3:5" ht="15">
      <c r="C8" s="9" t="s">
        <v>85</v>
      </c>
      <c r="D8" s="25"/>
      <c r="E8" s="31">
        <v>107500</v>
      </c>
    </row>
    <row r="9" spans="3:5" ht="15">
      <c r="C9" s="9" t="s">
        <v>86</v>
      </c>
      <c r="D9" s="25"/>
      <c r="E9" s="31">
        <v>107250</v>
      </c>
    </row>
    <row r="10" spans="3:5" ht="15">
      <c r="C10" s="9" t="s">
        <v>87</v>
      </c>
      <c r="D10" s="25"/>
      <c r="E10" s="31">
        <v>137917</v>
      </c>
    </row>
    <row r="11" spans="3:5" ht="15">
      <c r="C11" s="9" t="s">
        <v>88</v>
      </c>
      <c r="D11" s="25"/>
      <c r="E11" s="31">
        <v>128547</v>
      </c>
    </row>
    <row r="12" spans="3:5" ht="15">
      <c r="C12" s="9" t="s">
        <v>89</v>
      </c>
      <c r="D12" s="25"/>
      <c r="E12" s="31">
        <v>115626</v>
      </c>
    </row>
    <row r="13" spans="3:5" ht="15">
      <c r="C13" s="9" t="s">
        <v>90</v>
      </c>
      <c r="D13" s="25"/>
      <c r="E13" s="31">
        <v>109185</v>
      </c>
    </row>
    <row r="14" spans="3:5" ht="15">
      <c r="C14" s="9" t="s">
        <v>91</v>
      </c>
      <c r="D14" s="25"/>
      <c r="E14" s="31">
        <v>134280</v>
      </c>
    </row>
    <row r="15" spans="3:5" ht="15">
      <c r="C15" s="9" t="s">
        <v>92</v>
      </c>
      <c r="D15" s="25"/>
      <c r="E15" s="34">
        <v>129950</v>
      </c>
    </row>
    <row r="16" spans="3:5" ht="15">
      <c r="C16" s="9" t="s">
        <v>93</v>
      </c>
      <c r="D16" s="25"/>
      <c r="E16" s="31">
        <v>124848</v>
      </c>
    </row>
    <row r="17" spans="3:5" ht="15">
      <c r="C17" s="9" t="s">
        <v>94</v>
      </c>
      <c r="D17" s="25"/>
      <c r="E17" s="31">
        <v>131905</v>
      </c>
    </row>
    <row r="18" spans="3:5" ht="15">
      <c r="C18" s="9" t="s">
        <v>95</v>
      </c>
      <c r="D18" s="25"/>
      <c r="E18" s="31">
        <v>122669</v>
      </c>
    </row>
    <row r="19" spans="3:5" ht="15">
      <c r="C19" s="9" t="s">
        <v>96</v>
      </c>
      <c r="D19" s="25"/>
      <c r="E19" s="32">
        <v>151887</v>
      </c>
    </row>
    <row r="20" spans="3:5" ht="15">
      <c r="C20" s="9" t="s">
        <v>97</v>
      </c>
      <c r="D20" s="25"/>
      <c r="E20" s="32">
        <v>107250</v>
      </c>
    </row>
    <row r="21" spans="3:5" ht="15">
      <c r="C21" s="9" t="s">
        <v>98</v>
      </c>
      <c r="D21" s="25"/>
      <c r="E21" s="31">
        <v>124910</v>
      </c>
    </row>
    <row r="22" spans="3:5" ht="15">
      <c r="C22" s="9" t="s">
        <v>99</v>
      </c>
      <c r="D22" s="25"/>
      <c r="E22" s="31">
        <v>107250</v>
      </c>
    </row>
    <row r="23" spans="3:5" ht="15">
      <c r="C23" s="9" t="s">
        <v>100</v>
      </c>
      <c r="D23" s="25"/>
      <c r="E23" s="31">
        <v>142728</v>
      </c>
    </row>
    <row r="24" spans="3:5" ht="15">
      <c r="C24" s="9" t="s">
        <v>101</v>
      </c>
      <c r="D24" s="25"/>
      <c r="E24" s="31">
        <v>124084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7" sqref="H7"/>
    </sheetView>
  </sheetViews>
  <sheetFormatPr defaultColWidth="9.140625" defaultRowHeight="15"/>
  <cols>
    <col min="3" max="3" width="13.421875" style="0" customWidth="1"/>
    <col min="5" max="5" width="13.421875" style="0" bestFit="1" customWidth="1"/>
    <col min="8" max="8" width="10.00390625" style="0" customWidth="1"/>
  </cols>
  <sheetData>
    <row r="1" ht="59.25" thickBot="1">
      <c r="A1" s="14" t="s">
        <v>72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96525</v>
      </c>
    </row>
    <row r="5" spans="3:8" ht="15">
      <c r="C5" s="9" t="s">
        <v>82</v>
      </c>
      <c r="D5" s="25"/>
      <c r="E5" s="31">
        <v>115000</v>
      </c>
      <c r="G5" s="9" t="s">
        <v>104</v>
      </c>
      <c r="H5" s="29">
        <f>SUM(E4:E24)/20</f>
        <v>99531.25</v>
      </c>
    </row>
    <row r="6" spans="3:8" ht="15">
      <c r="C6" s="9" t="s">
        <v>83</v>
      </c>
      <c r="D6" s="25"/>
      <c r="E6" s="31">
        <v>89063</v>
      </c>
      <c r="G6" s="9" t="s">
        <v>103</v>
      </c>
      <c r="H6" s="30">
        <f>E17</f>
        <v>130265</v>
      </c>
    </row>
    <row r="7" spans="3:8" ht="15">
      <c r="C7" s="9" t="s">
        <v>84</v>
      </c>
      <c r="D7" s="25"/>
      <c r="E7" s="31">
        <v>113679</v>
      </c>
      <c r="G7" s="9" t="s">
        <v>105</v>
      </c>
      <c r="H7" s="30">
        <v>60000</v>
      </c>
    </row>
    <row r="8" spans="3:5" ht="15">
      <c r="C8" s="9" t="s">
        <v>85</v>
      </c>
      <c r="D8" s="25"/>
      <c r="E8" s="31">
        <v>90600</v>
      </c>
    </row>
    <row r="9" spans="3:5" ht="15">
      <c r="C9" s="9" t="s">
        <v>86</v>
      </c>
      <c r="D9" s="25"/>
      <c r="E9" s="31">
        <v>60000</v>
      </c>
    </row>
    <row r="10" spans="3:5" ht="15">
      <c r="C10" s="9" t="s">
        <v>87</v>
      </c>
      <c r="D10" s="25"/>
      <c r="E10" s="31">
        <v>113300</v>
      </c>
    </row>
    <row r="11" spans="3:5" ht="15">
      <c r="C11" s="9" t="s">
        <v>88</v>
      </c>
      <c r="D11" s="25"/>
      <c r="E11" s="31">
        <v>96410</v>
      </c>
    </row>
    <row r="12" spans="3:5" ht="15">
      <c r="C12" s="9" t="s">
        <v>89</v>
      </c>
      <c r="D12" s="25"/>
      <c r="E12" s="31">
        <v>104063</v>
      </c>
    </row>
    <row r="13" spans="3:6" ht="15">
      <c r="C13" s="9" t="s">
        <v>90</v>
      </c>
      <c r="D13" s="25"/>
      <c r="E13" s="31">
        <v>76935</v>
      </c>
      <c r="F13">
        <v>65000</v>
      </c>
    </row>
    <row r="14" spans="3:5" ht="15">
      <c r="C14" s="9" t="s">
        <v>91</v>
      </c>
      <c r="D14" s="25"/>
      <c r="E14" s="31">
        <v>112200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1">
        <v>93980</v>
      </c>
    </row>
    <row r="17" spans="3:5" ht="15">
      <c r="C17" s="9" t="s">
        <v>94</v>
      </c>
      <c r="D17" s="25"/>
      <c r="E17" s="31">
        <v>130265</v>
      </c>
    </row>
    <row r="18" spans="3:5" ht="15">
      <c r="C18" s="9" t="s">
        <v>95</v>
      </c>
      <c r="D18" s="25"/>
      <c r="E18" s="31">
        <v>89000</v>
      </c>
    </row>
    <row r="19" spans="3:5" ht="15">
      <c r="C19" s="9" t="s">
        <v>96</v>
      </c>
      <c r="D19" s="25"/>
      <c r="E19" s="31">
        <v>124000</v>
      </c>
    </row>
    <row r="20" spans="3:5" ht="15">
      <c r="C20" s="9" t="s">
        <v>97</v>
      </c>
      <c r="D20" s="25"/>
      <c r="E20" s="32">
        <v>87062</v>
      </c>
    </row>
    <row r="21" spans="3:5" ht="15">
      <c r="C21" s="9" t="s">
        <v>98</v>
      </c>
      <c r="D21" s="25"/>
      <c r="E21" s="31">
        <v>108334</v>
      </c>
    </row>
    <row r="22" spans="3:5" ht="15">
      <c r="C22" s="9" t="s">
        <v>99</v>
      </c>
      <c r="D22" s="25"/>
      <c r="E22" s="31">
        <v>96525</v>
      </c>
    </row>
    <row r="23" spans="3:5" ht="15">
      <c r="C23" s="9" t="s">
        <v>100</v>
      </c>
      <c r="D23" s="25"/>
      <c r="E23" s="31">
        <v>112484</v>
      </c>
    </row>
    <row r="24" spans="3:5" ht="15">
      <c r="C24" s="9" t="s">
        <v>101</v>
      </c>
      <c r="D24" s="25"/>
      <c r="E24" s="31">
        <v>81200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I21" sqref="I21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6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107250</v>
      </c>
    </row>
    <row r="5" spans="3:8" ht="15">
      <c r="C5" s="9" t="s">
        <v>82</v>
      </c>
      <c r="D5" s="25"/>
      <c r="E5" s="31">
        <v>138000</v>
      </c>
      <c r="G5" s="9" t="s">
        <v>104</v>
      </c>
      <c r="H5" s="29">
        <f>SUM(E4:E24)/21</f>
        <v>116555.42857142857</v>
      </c>
    </row>
    <row r="6" spans="3:8" ht="15">
      <c r="C6" s="9" t="s">
        <v>83</v>
      </c>
      <c r="D6" s="25"/>
      <c r="E6" s="31">
        <v>107115</v>
      </c>
      <c r="G6" s="9" t="s">
        <v>103</v>
      </c>
      <c r="H6" s="30">
        <v>142728</v>
      </c>
    </row>
    <row r="7" spans="3:8" ht="15">
      <c r="C7" s="9" t="s">
        <v>84</v>
      </c>
      <c r="D7" s="25"/>
      <c r="E7" s="31">
        <v>125000</v>
      </c>
      <c r="G7" s="9" t="s">
        <v>105</v>
      </c>
      <c r="H7" s="30">
        <f>E6</f>
        <v>107115</v>
      </c>
    </row>
    <row r="8" spans="3:5" ht="15">
      <c r="C8" s="9" t="s">
        <v>85</v>
      </c>
      <c r="D8" s="25"/>
      <c r="E8" s="31">
        <v>107500</v>
      </c>
    </row>
    <row r="9" spans="3:5" ht="15">
      <c r="C9" s="9" t="s">
        <v>86</v>
      </c>
      <c r="D9" s="25"/>
      <c r="E9" s="31">
        <v>107250</v>
      </c>
    </row>
    <row r="10" spans="3:5" ht="15">
      <c r="C10" s="9" t="s">
        <v>87</v>
      </c>
      <c r="D10" s="25"/>
      <c r="E10" s="31">
        <v>107250</v>
      </c>
    </row>
    <row r="11" spans="3:5" ht="15">
      <c r="C11" s="9" t="s">
        <v>88</v>
      </c>
      <c r="D11" s="25"/>
      <c r="E11" s="31">
        <v>128547</v>
      </c>
    </row>
    <row r="12" spans="3:5" ht="15">
      <c r="C12" s="9" t="s">
        <v>89</v>
      </c>
      <c r="D12" s="25"/>
      <c r="E12" s="31">
        <v>115626</v>
      </c>
    </row>
    <row r="13" spans="3:5" ht="15">
      <c r="C13" s="9" t="s">
        <v>90</v>
      </c>
      <c r="D13" s="25"/>
      <c r="E13" s="31">
        <v>109185</v>
      </c>
    </row>
    <row r="14" spans="3:5" ht="15">
      <c r="C14" s="9" t="s">
        <v>91</v>
      </c>
      <c r="D14" s="25"/>
      <c r="E14" s="31">
        <v>118641</v>
      </c>
    </row>
    <row r="15" spans="3:5" ht="15">
      <c r="C15" s="9" t="s">
        <v>92</v>
      </c>
      <c r="D15" s="25"/>
      <c r="E15" s="33">
        <v>123389</v>
      </c>
    </row>
    <row r="16" spans="3:5" ht="15">
      <c r="C16" s="9" t="s">
        <v>93</v>
      </c>
      <c r="D16" s="25"/>
      <c r="E16" s="31">
        <v>118918</v>
      </c>
    </row>
    <row r="17" spans="3:5" ht="15">
      <c r="C17" s="9" t="s">
        <v>94</v>
      </c>
      <c r="D17" s="25"/>
      <c r="E17" s="31">
        <v>124087</v>
      </c>
    </row>
    <row r="18" spans="3:5" ht="15">
      <c r="C18" s="9" t="s">
        <v>95</v>
      </c>
      <c r="D18" s="25"/>
      <c r="E18" s="31">
        <v>110000</v>
      </c>
    </row>
    <row r="19" spans="3:5" ht="15">
      <c r="C19" s="9" t="s">
        <v>96</v>
      </c>
      <c r="D19" s="25"/>
      <c r="E19" s="31">
        <v>111583</v>
      </c>
    </row>
    <row r="20" spans="3:5" ht="15">
      <c r="C20" s="9" t="s">
        <v>97</v>
      </c>
      <c r="D20" s="25"/>
      <c r="E20" s="32">
        <v>107250</v>
      </c>
    </row>
    <row r="21" spans="3:5" ht="15">
      <c r="C21" s="9" t="s">
        <v>98</v>
      </c>
      <c r="D21" s="25"/>
      <c r="E21" s="31">
        <v>122236</v>
      </c>
    </row>
    <row r="22" spans="3:5" ht="15">
      <c r="C22" s="9" t="s">
        <v>99</v>
      </c>
      <c r="D22" s="25"/>
      <c r="E22" s="31">
        <v>107250</v>
      </c>
    </row>
    <row r="23" spans="3:5" ht="15">
      <c r="C23" s="9" t="s">
        <v>100</v>
      </c>
      <c r="D23" s="25"/>
      <c r="E23" s="31">
        <v>142728</v>
      </c>
    </row>
    <row r="24" spans="3:5" ht="15">
      <c r="C24" s="9" t="s">
        <v>101</v>
      </c>
      <c r="D24" s="25"/>
      <c r="E24" s="31">
        <v>108859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7" sqref="H7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73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45000</v>
      </c>
    </row>
    <row r="5" spans="3:8" ht="15">
      <c r="C5" s="9" t="s">
        <v>82</v>
      </c>
      <c r="D5" s="25"/>
      <c r="E5" s="31">
        <v>110000</v>
      </c>
      <c r="G5" s="9" t="s">
        <v>104</v>
      </c>
      <c r="H5" s="29">
        <f>SUM(E4:E24)/6</f>
        <v>93757.33333333333</v>
      </c>
    </row>
    <row r="6" spans="3:8" ht="15">
      <c r="C6" s="9" t="s">
        <v>83</v>
      </c>
      <c r="D6" s="25"/>
      <c r="E6" s="34">
        <v>0</v>
      </c>
      <c r="G6" s="9" t="s">
        <v>103</v>
      </c>
      <c r="H6" s="30">
        <f>E17</f>
        <v>129317</v>
      </c>
    </row>
    <row r="7" spans="3:8" ht="15">
      <c r="C7" s="9" t="s">
        <v>84</v>
      </c>
      <c r="D7" s="25"/>
      <c r="E7" s="34">
        <v>0</v>
      </c>
      <c r="G7" s="9" t="s">
        <v>105</v>
      </c>
      <c r="H7" s="30">
        <v>45000</v>
      </c>
    </row>
    <row r="8" spans="3:5" ht="15">
      <c r="C8" s="9" t="s">
        <v>85</v>
      </c>
      <c r="D8" s="25"/>
      <c r="E8" s="34">
        <v>0</v>
      </c>
    </row>
    <row r="9" spans="3:5" ht="15">
      <c r="C9" s="9" t="s">
        <v>86</v>
      </c>
      <c r="D9" s="25"/>
      <c r="E9" s="34">
        <v>0</v>
      </c>
    </row>
    <row r="10" spans="3:5" ht="15">
      <c r="C10" s="9" t="s">
        <v>87</v>
      </c>
      <c r="D10" s="25"/>
      <c r="E10" s="34">
        <v>0</v>
      </c>
    </row>
    <row r="11" spans="3:5" ht="15">
      <c r="C11" s="9" t="s">
        <v>88</v>
      </c>
      <c r="D11" s="25"/>
      <c r="E11" s="31">
        <v>75041</v>
      </c>
    </row>
    <row r="12" spans="3:5" ht="15">
      <c r="C12" s="9" t="s">
        <v>89</v>
      </c>
      <c r="D12" s="25"/>
      <c r="E12" s="31"/>
    </row>
    <row r="13" spans="3:5" ht="15">
      <c r="C13" s="9" t="s">
        <v>90</v>
      </c>
      <c r="D13" s="25"/>
      <c r="E13" s="31">
        <v>75541</v>
      </c>
    </row>
    <row r="14" spans="3:5" ht="15">
      <c r="C14" s="9" t="s">
        <v>91</v>
      </c>
      <c r="D14" s="25"/>
      <c r="E14" s="34">
        <v>0</v>
      </c>
    </row>
    <row r="15" spans="3:5" ht="15">
      <c r="C15" s="9" t="s">
        <v>92</v>
      </c>
      <c r="D15" s="25"/>
      <c r="E15" s="34">
        <v>0</v>
      </c>
    </row>
    <row r="16" spans="3:5" ht="15">
      <c r="C16" s="9" t="s">
        <v>93</v>
      </c>
      <c r="D16" s="25"/>
      <c r="E16" s="34">
        <v>0</v>
      </c>
    </row>
    <row r="17" spans="3:5" ht="15">
      <c r="C17" s="9" t="s">
        <v>94</v>
      </c>
      <c r="D17" s="25"/>
      <c r="E17" s="31">
        <v>129317</v>
      </c>
    </row>
    <row r="18" spans="3:5" ht="15">
      <c r="C18" s="9" t="s">
        <v>95</v>
      </c>
      <c r="D18" s="25"/>
      <c r="E18" s="31">
        <v>127645</v>
      </c>
    </row>
    <row r="19" spans="3:5" ht="15">
      <c r="C19" s="9" t="s">
        <v>96</v>
      </c>
      <c r="D19" s="25"/>
      <c r="E19" s="34">
        <v>0</v>
      </c>
    </row>
    <row r="20" spans="3:5" ht="15">
      <c r="C20" s="9" t="s">
        <v>97</v>
      </c>
      <c r="D20" s="25"/>
      <c r="E20" s="34">
        <v>0</v>
      </c>
    </row>
    <row r="21" spans="3:5" ht="15">
      <c r="C21" s="9" t="s">
        <v>98</v>
      </c>
      <c r="D21" s="25"/>
      <c r="E21" s="34">
        <v>0</v>
      </c>
    </row>
    <row r="22" spans="3:5" ht="15">
      <c r="C22" s="9" t="s">
        <v>99</v>
      </c>
      <c r="D22" s="25"/>
      <c r="E22" s="34">
        <v>0</v>
      </c>
    </row>
    <row r="23" spans="3:5" ht="15">
      <c r="C23" s="9" t="s">
        <v>100</v>
      </c>
      <c r="D23" s="25"/>
      <c r="E23" s="34">
        <v>0</v>
      </c>
    </row>
    <row r="24" spans="3:5" ht="15">
      <c r="C24" s="9" t="s">
        <v>101</v>
      </c>
      <c r="D24" s="25"/>
      <c r="E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B21" sqref="B2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121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97552</v>
      </c>
      <c r="E4" s="13"/>
      <c r="F4" s="31">
        <v>97552</v>
      </c>
      <c r="H4" t="s">
        <v>122</v>
      </c>
    </row>
    <row r="5" spans="2:9" ht="15">
      <c r="B5" s="9" t="s">
        <v>82</v>
      </c>
      <c r="C5" s="25"/>
      <c r="D5" s="31">
        <v>145350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80967</v>
      </c>
      <c r="E6" s="13"/>
      <c r="F6" s="34">
        <v>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112708</v>
      </c>
      <c r="E7" s="13"/>
      <c r="F7" s="31">
        <v>105335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108770</v>
      </c>
      <c r="E8" s="13"/>
      <c r="F8" s="34">
        <v>0</v>
      </c>
    </row>
    <row r="9" spans="2:6" ht="15">
      <c r="B9" s="9" t="s">
        <v>86</v>
      </c>
      <c r="C9" s="25"/>
      <c r="D9" s="31">
        <v>81575</v>
      </c>
      <c r="E9" s="13"/>
      <c r="F9" s="31">
        <v>81575</v>
      </c>
    </row>
    <row r="10" spans="2:6" ht="15">
      <c r="B10" s="9" t="s">
        <v>87</v>
      </c>
      <c r="C10" s="25"/>
      <c r="D10" s="31">
        <v>122305</v>
      </c>
      <c r="E10" s="13"/>
      <c r="F10" s="31">
        <v>111734</v>
      </c>
    </row>
    <row r="11" spans="2:6" ht="15">
      <c r="B11" s="9" t="s">
        <v>88</v>
      </c>
      <c r="C11" s="25"/>
      <c r="D11" s="31">
        <v>110299</v>
      </c>
      <c r="E11" s="13"/>
      <c r="F11" s="34">
        <v>0</v>
      </c>
    </row>
    <row r="12" spans="2:6" ht="15">
      <c r="B12" s="9" t="s">
        <v>89</v>
      </c>
      <c r="C12" s="25"/>
      <c r="D12" s="31">
        <v>97033</v>
      </c>
      <c r="E12" s="13"/>
      <c r="F12" s="31">
        <v>91975</v>
      </c>
    </row>
    <row r="13" spans="2:6" ht="15">
      <c r="B13" s="9" t="s">
        <v>90</v>
      </c>
      <c r="C13" s="25"/>
      <c r="D13" s="34">
        <v>0</v>
      </c>
      <c r="E13" s="13"/>
      <c r="F13" s="34">
        <v>0</v>
      </c>
    </row>
    <row r="14" spans="2:6" ht="15">
      <c r="B14" s="9" t="s">
        <v>91</v>
      </c>
      <c r="C14" s="25"/>
      <c r="D14" s="34">
        <v>0</v>
      </c>
      <c r="E14" s="13"/>
      <c r="F14" s="34">
        <v>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138014</v>
      </c>
      <c r="E16" s="13"/>
      <c r="F16" s="31">
        <v>134664</v>
      </c>
    </row>
    <row r="17" spans="2:6" ht="15">
      <c r="B17" s="9" t="s">
        <v>94</v>
      </c>
      <c r="C17" s="25"/>
      <c r="D17" s="31">
        <v>117757</v>
      </c>
      <c r="E17" s="13"/>
      <c r="F17" s="31">
        <v>117757</v>
      </c>
    </row>
    <row r="18" spans="2:6" ht="15">
      <c r="B18" s="9" t="s">
        <v>95</v>
      </c>
      <c r="C18" s="25"/>
      <c r="D18" s="31">
        <v>115574</v>
      </c>
      <c r="E18" s="13"/>
      <c r="F18" s="34">
        <v>0</v>
      </c>
    </row>
    <row r="19" spans="2:6" ht="15">
      <c r="B19" s="9" t="s">
        <v>96</v>
      </c>
      <c r="C19" s="25"/>
      <c r="D19" s="31">
        <v>134010</v>
      </c>
      <c r="E19" s="13"/>
      <c r="F19" s="31">
        <v>134010</v>
      </c>
    </row>
    <row r="20" spans="2:6" ht="15">
      <c r="B20" s="9" t="s">
        <v>97</v>
      </c>
      <c r="C20" s="25"/>
      <c r="D20" s="32">
        <v>98282.16</v>
      </c>
      <c r="E20" s="13"/>
      <c r="F20" s="34">
        <v>0</v>
      </c>
    </row>
    <row r="21" spans="2:6" ht="15">
      <c r="B21" s="9" t="s">
        <v>98</v>
      </c>
      <c r="C21" s="25"/>
      <c r="D21" s="31">
        <v>122239</v>
      </c>
      <c r="E21" s="13"/>
      <c r="F21" s="31">
        <v>122239</v>
      </c>
    </row>
    <row r="22" spans="2:6" ht="15">
      <c r="B22" s="9" t="s">
        <v>99</v>
      </c>
      <c r="C22" s="25"/>
      <c r="D22" s="31">
        <v>107067</v>
      </c>
      <c r="E22" s="13"/>
      <c r="F22" s="34">
        <v>0</v>
      </c>
    </row>
    <row r="23" spans="2:6" ht="15">
      <c r="B23" s="9" t="s">
        <v>100</v>
      </c>
      <c r="C23" s="25"/>
      <c r="D23" s="31">
        <v>117585</v>
      </c>
      <c r="E23" s="13"/>
      <c r="F23" s="31">
        <v>117026</v>
      </c>
    </row>
    <row r="24" spans="2:6" ht="15">
      <c r="B24" s="9" t="s">
        <v>101</v>
      </c>
      <c r="C24" s="25"/>
      <c r="D24" s="34">
        <v>0</v>
      </c>
      <c r="E24" s="13"/>
      <c r="F24" s="34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F26" sqref="F26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139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82198</v>
      </c>
      <c r="E4" s="13"/>
      <c r="F4" s="31">
        <v>82198</v>
      </c>
      <c r="H4" t="s">
        <v>122</v>
      </c>
    </row>
    <row r="5" spans="2:9" ht="15">
      <c r="B5" s="9" t="s">
        <v>82</v>
      </c>
      <c r="C5" s="25"/>
      <c r="D5" s="31">
        <v>115960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4">
        <v>0</v>
      </c>
      <c r="E6" s="13"/>
      <c r="F6" s="31">
        <v>69440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95220</v>
      </c>
      <c r="E7" s="13"/>
      <c r="F7" s="31">
        <v>85568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4">
        <v>0</v>
      </c>
      <c r="E8" s="13"/>
      <c r="F8" s="34">
        <v>0</v>
      </c>
    </row>
    <row r="9" spans="2:6" ht="15">
      <c r="B9" s="9" t="s">
        <v>86</v>
      </c>
      <c r="C9" s="25"/>
      <c r="D9" s="31">
        <v>73046</v>
      </c>
      <c r="E9" s="13"/>
      <c r="F9" s="31">
        <v>73046</v>
      </c>
    </row>
    <row r="10" spans="2:6" ht="15">
      <c r="B10" s="9" t="s">
        <v>87</v>
      </c>
      <c r="C10" s="25"/>
      <c r="D10" s="31">
        <v>92647</v>
      </c>
      <c r="E10" s="13"/>
      <c r="F10" s="31">
        <v>88466</v>
      </c>
    </row>
    <row r="11" spans="2:6" ht="15">
      <c r="B11" s="9" t="s">
        <v>88</v>
      </c>
      <c r="C11" s="25"/>
      <c r="D11" s="31">
        <v>91802</v>
      </c>
      <c r="E11" s="13"/>
      <c r="F11" s="31">
        <v>86702</v>
      </c>
    </row>
    <row r="12" spans="2:6" ht="15">
      <c r="B12" s="9" t="s">
        <v>89</v>
      </c>
      <c r="C12" s="25"/>
      <c r="D12" s="31">
        <v>84584</v>
      </c>
      <c r="E12" s="13"/>
      <c r="F12" s="31">
        <v>46265</v>
      </c>
    </row>
    <row r="13" spans="2:6" ht="15">
      <c r="B13" s="9" t="s">
        <v>90</v>
      </c>
      <c r="C13" s="25"/>
      <c r="D13" s="31">
        <v>69600</v>
      </c>
      <c r="E13" s="13"/>
      <c r="F13" s="34">
        <v>0</v>
      </c>
    </row>
    <row r="14" spans="2:6" ht="15">
      <c r="B14" s="9" t="s">
        <v>91</v>
      </c>
      <c r="C14" s="25"/>
      <c r="D14" s="34">
        <v>0</v>
      </c>
      <c r="E14" s="13"/>
      <c r="F14" s="34">
        <v>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130495</v>
      </c>
      <c r="E16" s="13"/>
      <c r="F16" s="31">
        <v>100000</v>
      </c>
    </row>
    <row r="17" spans="2:6" ht="15">
      <c r="B17" s="9" t="s">
        <v>94</v>
      </c>
      <c r="C17" s="25"/>
      <c r="D17" s="31">
        <v>107041</v>
      </c>
      <c r="E17" s="13"/>
      <c r="F17" s="31">
        <v>93037</v>
      </c>
    </row>
    <row r="18" spans="2:6" ht="15">
      <c r="B18" s="9" t="s">
        <v>95</v>
      </c>
      <c r="C18" s="25"/>
      <c r="D18" s="31">
        <v>96585</v>
      </c>
      <c r="E18" s="13"/>
      <c r="F18" s="34">
        <v>0</v>
      </c>
    </row>
    <row r="19" spans="2:6" ht="15">
      <c r="B19" s="9" t="s">
        <v>96</v>
      </c>
      <c r="C19" s="25"/>
      <c r="D19" s="31">
        <v>114378</v>
      </c>
      <c r="E19" s="13"/>
      <c r="F19" s="31">
        <v>109089</v>
      </c>
    </row>
    <row r="20" spans="2:6" ht="15">
      <c r="B20" s="9" t="s">
        <v>97</v>
      </c>
      <c r="C20" s="25"/>
      <c r="D20" s="32">
        <v>87570.72</v>
      </c>
      <c r="E20" s="13"/>
      <c r="F20" s="34">
        <v>0</v>
      </c>
    </row>
    <row r="21" spans="2:6" ht="15">
      <c r="B21" s="9" t="s">
        <v>98</v>
      </c>
      <c r="C21" s="25"/>
      <c r="D21" s="31">
        <v>96672</v>
      </c>
      <c r="E21" s="13"/>
      <c r="F21" s="31">
        <v>96672</v>
      </c>
    </row>
    <row r="22" spans="2:6" ht="15">
      <c r="B22" s="9" t="s">
        <v>99</v>
      </c>
      <c r="C22" s="25"/>
      <c r="D22" s="31">
        <v>93927</v>
      </c>
      <c r="E22" s="13"/>
      <c r="F22" s="31">
        <v>88697</v>
      </c>
    </row>
    <row r="23" spans="2:6" ht="15">
      <c r="B23" s="9" t="s">
        <v>100</v>
      </c>
      <c r="C23" s="25"/>
      <c r="D23" s="31">
        <v>95615</v>
      </c>
      <c r="E23" s="13"/>
      <c r="F23" s="31">
        <v>85574</v>
      </c>
    </row>
    <row r="24" spans="2:6" ht="15">
      <c r="B24" s="9" t="s">
        <v>101</v>
      </c>
      <c r="C24" s="25"/>
      <c r="D24" s="31">
        <v>81928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153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90814</v>
      </c>
      <c r="E4" s="13"/>
      <c r="F4" s="31">
        <v>90814</v>
      </c>
      <c r="H4" t="s">
        <v>122</v>
      </c>
    </row>
    <row r="5" spans="2:9" ht="15">
      <c r="B5" s="9" t="s">
        <v>82</v>
      </c>
      <c r="C5" s="25"/>
      <c r="D5" s="31">
        <v>126397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73606</v>
      </c>
      <c r="E6" s="13"/>
      <c r="F6" s="31">
        <v>65720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105723</v>
      </c>
      <c r="E7" s="13"/>
      <c r="F7" s="31">
        <v>98806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4">
        <v>0</v>
      </c>
      <c r="E8" s="13"/>
      <c r="F8" s="34">
        <v>0</v>
      </c>
    </row>
    <row r="9" spans="2:6" ht="15">
      <c r="B9" s="9" t="s">
        <v>86</v>
      </c>
      <c r="C9" s="25"/>
      <c r="D9" s="31">
        <v>77228</v>
      </c>
      <c r="E9" s="13"/>
      <c r="F9" s="31">
        <v>77228</v>
      </c>
    </row>
    <row r="10" spans="2:6" ht="15">
      <c r="B10" s="9" t="s">
        <v>87</v>
      </c>
      <c r="C10" s="25"/>
      <c r="D10" s="31">
        <v>106444</v>
      </c>
      <c r="E10" s="13"/>
      <c r="F10" s="31">
        <v>97247</v>
      </c>
    </row>
    <row r="11" spans="2:6" ht="15">
      <c r="B11" s="9" t="s">
        <v>88</v>
      </c>
      <c r="C11" s="25"/>
      <c r="D11" s="31">
        <v>107549</v>
      </c>
      <c r="E11" s="13"/>
      <c r="F11" s="34">
        <v>0</v>
      </c>
    </row>
    <row r="12" spans="2:6" ht="15">
      <c r="B12" s="9" t="s">
        <v>89</v>
      </c>
      <c r="C12" s="25"/>
      <c r="D12" s="31">
        <v>88813</v>
      </c>
      <c r="E12" s="13"/>
      <c r="F12" s="31">
        <v>84420</v>
      </c>
    </row>
    <row r="13" spans="2:6" ht="15">
      <c r="B13" s="9" t="s">
        <v>90</v>
      </c>
      <c r="C13" s="25"/>
      <c r="D13" s="34">
        <v>0</v>
      </c>
      <c r="E13" s="13"/>
      <c r="F13" s="34">
        <v>0</v>
      </c>
    </row>
    <row r="14" spans="2:6" ht="15">
      <c r="B14" s="9" t="s">
        <v>91</v>
      </c>
      <c r="C14" s="25"/>
      <c r="D14" s="34">
        <v>0</v>
      </c>
      <c r="E14" s="13"/>
      <c r="F14" s="34">
        <v>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140614</v>
      </c>
      <c r="E16" s="13"/>
      <c r="F16" s="31">
        <v>132114</v>
      </c>
    </row>
    <row r="17" spans="2:6" ht="15">
      <c r="B17" s="9" t="s">
        <v>94</v>
      </c>
      <c r="C17" s="25"/>
      <c r="D17" s="31">
        <v>113582</v>
      </c>
      <c r="E17" s="13"/>
      <c r="F17" s="31">
        <v>112082</v>
      </c>
    </row>
    <row r="18" spans="2:6" ht="15">
      <c r="B18" s="9" t="s">
        <v>95</v>
      </c>
      <c r="C18" s="25"/>
      <c r="D18" s="31">
        <v>106080</v>
      </c>
      <c r="E18" s="13"/>
      <c r="F18" s="34">
        <v>0</v>
      </c>
    </row>
    <row r="19" spans="2:6" ht="15">
      <c r="B19" s="9" t="s">
        <v>96</v>
      </c>
      <c r="C19" s="25"/>
      <c r="D19" s="31">
        <v>123706</v>
      </c>
      <c r="E19" s="13"/>
      <c r="F19" s="31">
        <v>123706</v>
      </c>
    </row>
    <row r="20" spans="2:6" ht="15">
      <c r="B20" s="9" t="s">
        <v>97</v>
      </c>
      <c r="C20" s="25"/>
      <c r="D20" s="32">
        <v>92122</v>
      </c>
      <c r="E20" s="13"/>
      <c r="F20" s="34">
        <v>0</v>
      </c>
    </row>
    <row r="21" spans="2:6" ht="15">
      <c r="B21" s="9" t="s">
        <v>98</v>
      </c>
      <c r="C21" s="25"/>
      <c r="D21" s="31">
        <v>106317</v>
      </c>
      <c r="E21" s="13"/>
      <c r="F21" s="31">
        <v>106317</v>
      </c>
    </row>
    <row r="22" spans="2:6" ht="15">
      <c r="B22" s="9" t="s">
        <v>99</v>
      </c>
      <c r="C22" s="25"/>
      <c r="D22" s="31">
        <v>99828</v>
      </c>
      <c r="E22" s="13"/>
      <c r="F22" s="34">
        <v>0</v>
      </c>
    </row>
    <row r="23" spans="2:6" ht="15">
      <c r="B23" s="9" t="s">
        <v>100</v>
      </c>
      <c r="C23" s="25"/>
      <c r="D23" s="31">
        <v>105974</v>
      </c>
      <c r="E23" s="13"/>
      <c r="F23" s="31">
        <v>105096</v>
      </c>
    </row>
    <row r="24" spans="2:6" ht="15">
      <c r="B24" s="9" t="s">
        <v>101</v>
      </c>
      <c r="C24" s="25"/>
      <c r="D24" s="31">
        <v>96025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140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67504</v>
      </c>
      <c r="E4" s="13"/>
      <c r="F4" s="31">
        <v>50319</v>
      </c>
      <c r="H4" t="s">
        <v>122</v>
      </c>
    </row>
    <row r="5" spans="2:9" ht="15">
      <c r="B5" s="9" t="s">
        <v>82</v>
      </c>
      <c r="C5" s="25"/>
      <c r="D5" s="31">
        <v>102622</v>
      </c>
      <c r="E5" s="13"/>
      <c r="F5" s="31">
        <v>67000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56986</v>
      </c>
      <c r="E6" s="13"/>
      <c r="F6" s="31">
        <v>50432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4">
        <v>0</v>
      </c>
      <c r="E7" s="13"/>
      <c r="F7" s="34">
        <v>0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4">
        <v>0</v>
      </c>
      <c r="E8" s="13"/>
      <c r="F8" s="34">
        <v>0</v>
      </c>
    </row>
    <row r="9" spans="2:6" ht="15">
      <c r="B9" s="9" t="s">
        <v>86</v>
      </c>
      <c r="C9" s="25"/>
      <c r="D9" s="31">
        <v>35000</v>
      </c>
      <c r="E9" s="13"/>
      <c r="F9" s="31">
        <v>35000</v>
      </c>
    </row>
    <row r="10" spans="2:6" ht="15">
      <c r="B10" s="9" t="s">
        <v>87</v>
      </c>
      <c r="C10" s="25"/>
      <c r="D10" s="31">
        <v>109270</v>
      </c>
      <c r="E10" s="13"/>
      <c r="F10" s="31">
        <v>74128</v>
      </c>
    </row>
    <row r="11" spans="2:6" ht="15">
      <c r="B11" s="9" t="s">
        <v>88</v>
      </c>
      <c r="C11" s="25"/>
      <c r="D11" s="31">
        <v>75041</v>
      </c>
      <c r="E11" s="13"/>
      <c r="F11" s="34">
        <v>0</v>
      </c>
    </row>
    <row r="12" spans="2:6" ht="15">
      <c r="B12" s="9" t="s">
        <v>89</v>
      </c>
      <c r="C12" s="25"/>
      <c r="D12" s="31">
        <v>48450</v>
      </c>
      <c r="E12" s="13"/>
      <c r="F12" s="31">
        <v>26071</v>
      </c>
    </row>
    <row r="13" spans="2:6" ht="15">
      <c r="B13" s="9" t="s">
        <v>90</v>
      </c>
      <c r="C13" s="25"/>
      <c r="D13" s="31">
        <v>53202</v>
      </c>
      <c r="E13" s="13"/>
      <c r="F13" s="34">
        <v>0</v>
      </c>
    </row>
    <row r="14" spans="2:6" ht="15">
      <c r="B14" s="9" t="s">
        <v>91</v>
      </c>
      <c r="C14" s="25"/>
      <c r="D14" s="31">
        <v>77945</v>
      </c>
      <c r="E14" s="13"/>
      <c r="F14" s="34">
        <v>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99809</v>
      </c>
      <c r="E16" s="13"/>
      <c r="F16" s="31">
        <v>52500</v>
      </c>
    </row>
    <row r="17" spans="2:6" ht="15">
      <c r="B17" s="9" t="s">
        <v>94</v>
      </c>
      <c r="C17" s="25"/>
      <c r="D17" s="34">
        <v>0</v>
      </c>
      <c r="E17" s="13"/>
      <c r="F17" s="34">
        <v>0</v>
      </c>
    </row>
    <row r="18" spans="2:6" ht="15">
      <c r="B18" s="9" t="s">
        <v>95</v>
      </c>
      <c r="C18" s="25"/>
      <c r="D18" s="34">
        <v>0</v>
      </c>
      <c r="E18" s="13"/>
      <c r="F18" s="34">
        <v>0</v>
      </c>
    </row>
    <row r="19" spans="2:6" ht="15">
      <c r="B19" s="9" t="s">
        <v>96</v>
      </c>
      <c r="C19" s="25"/>
      <c r="D19" s="31">
        <v>82758</v>
      </c>
      <c r="E19" s="13"/>
      <c r="F19" s="31">
        <v>82758</v>
      </c>
    </row>
    <row r="20" spans="2:6" ht="15">
      <c r="B20" s="9" t="s">
        <v>97</v>
      </c>
      <c r="C20" s="25"/>
      <c r="D20" s="34">
        <v>0</v>
      </c>
      <c r="E20" s="13"/>
      <c r="F20" s="34">
        <v>0</v>
      </c>
    </row>
    <row r="21" spans="2:6" ht="15">
      <c r="B21" s="9" t="s">
        <v>98</v>
      </c>
      <c r="C21" s="25"/>
      <c r="D21" s="31">
        <v>55903</v>
      </c>
      <c r="E21" s="13"/>
      <c r="F21" s="31">
        <v>31903</v>
      </c>
    </row>
    <row r="22" spans="2:6" ht="15">
      <c r="B22" s="9" t="s">
        <v>99</v>
      </c>
      <c r="C22" s="25"/>
      <c r="D22" s="34">
        <v>0</v>
      </c>
      <c r="E22" s="13"/>
      <c r="F22" s="34">
        <v>0</v>
      </c>
    </row>
    <row r="23" spans="2:6" ht="15">
      <c r="B23" s="9" t="s">
        <v>100</v>
      </c>
      <c r="C23" s="25"/>
      <c r="D23" s="34">
        <v>0</v>
      </c>
      <c r="E23" s="13"/>
      <c r="F23" s="34">
        <v>0</v>
      </c>
    </row>
    <row r="24" spans="2:6" ht="15">
      <c r="B24" s="9" t="s">
        <v>101</v>
      </c>
      <c r="C24" s="25"/>
      <c r="D24" s="31">
        <v>47913</v>
      </c>
      <c r="E24" s="13"/>
      <c r="F24" s="31">
        <v>40818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141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54865</v>
      </c>
      <c r="E4" s="13"/>
      <c r="F4" s="31">
        <v>33641</v>
      </c>
      <c r="H4" t="s">
        <v>122</v>
      </c>
    </row>
    <row r="5" spans="2:9" ht="15">
      <c r="B5" s="9" t="s">
        <v>82</v>
      </c>
      <c r="C5" s="25"/>
      <c r="D5" s="31">
        <v>109422</v>
      </c>
      <c r="E5" s="13"/>
      <c r="F5" s="31">
        <v>32000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42104</v>
      </c>
      <c r="E6" s="13"/>
      <c r="F6" s="31">
        <v>30426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60014</v>
      </c>
      <c r="E7" s="13"/>
      <c r="F7" s="31">
        <v>40438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65000</v>
      </c>
      <c r="E8" s="13"/>
      <c r="F8" s="31">
        <v>32000</v>
      </c>
    </row>
    <row r="9" spans="2:6" ht="15">
      <c r="B9" s="9" t="s">
        <v>86</v>
      </c>
      <c r="C9" s="25"/>
      <c r="D9" s="31">
        <v>44242</v>
      </c>
      <c r="E9" s="13"/>
      <c r="F9" s="31">
        <v>28616</v>
      </c>
    </row>
    <row r="10" spans="2:6" ht="15">
      <c r="B10" s="9" t="s">
        <v>87</v>
      </c>
      <c r="C10" s="25"/>
      <c r="D10" s="31">
        <v>64072</v>
      </c>
      <c r="E10" s="13"/>
      <c r="F10" s="31">
        <v>38138</v>
      </c>
    </row>
    <row r="11" spans="2:6" ht="15">
      <c r="B11" s="9" t="s">
        <v>88</v>
      </c>
      <c r="C11" s="25"/>
      <c r="D11" s="31">
        <v>60380</v>
      </c>
      <c r="E11" s="13"/>
      <c r="F11" s="31">
        <v>31435</v>
      </c>
    </row>
    <row r="12" spans="2:6" ht="15">
      <c r="B12" s="9" t="s">
        <v>89</v>
      </c>
      <c r="C12" s="25"/>
      <c r="D12" s="31">
        <v>45675</v>
      </c>
      <c r="E12" s="13"/>
      <c r="F12" s="31">
        <v>26071</v>
      </c>
    </row>
    <row r="13" spans="2:6" ht="15">
      <c r="B13" s="9" t="s">
        <v>90</v>
      </c>
      <c r="C13" s="25"/>
      <c r="D13" s="31">
        <v>44806</v>
      </c>
      <c r="E13" s="13"/>
      <c r="F13" s="31">
        <v>37616</v>
      </c>
    </row>
    <row r="14" spans="2:6" ht="15">
      <c r="B14" s="9" t="s">
        <v>91</v>
      </c>
      <c r="C14" s="25"/>
      <c r="D14" s="31">
        <v>60809</v>
      </c>
      <c r="E14" s="13"/>
      <c r="F14" s="31">
        <v>40023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75081</v>
      </c>
      <c r="E16" s="13"/>
      <c r="F16" s="31">
        <v>23000</v>
      </c>
    </row>
    <row r="17" spans="2:6" ht="15">
      <c r="B17" s="9" t="s">
        <v>94</v>
      </c>
      <c r="C17" s="25"/>
      <c r="D17" s="34">
        <v>0</v>
      </c>
      <c r="E17" s="13"/>
      <c r="F17" s="34">
        <v>0</v>
      </c>
    </row>
    <row r="18" spans="2:6" ht="15">
      <c r="B18" s="9" t="s">
        <v>95</v>
      </c>
      <c r="C18" s="25"/>
      <c r="D18" s="31">
        <v>48516</v>
      </c>
      <c r="E18" s="13"/>
      <c r="F18" s="31">
        <v>29027</v>
      </c>
    </row>
    <row r="19" spans="2:6" ht="15">
      <c r="B19" s="9" t="s">
        <v>96</v>
      </c>
      <c r="C19" s="25"/>
      <c r="D19" s="31">
        <v>51184</v>
      </c>
      <c r="E19" s="13"/>
      <c r="F19" s="31">
        <v>41120</v>
      </c>
    </row>
    <row r="20" spans="2:6" ht="15">
      <c r="B20" s="9" t="s">
        <v>97</v>
      </c>
      <c r="C20" s="25"/>
      <c r="D20" s="32">
        <v>48561.66</v>
      </c>
      <c r="E20" s="13"/>
      <c r="F20" s="32">
        <v>31844.61</v>
      </c>
    </row>
    <row r="21" spans="2:6" ht="15">
      <c r="B21" s="9" t="s">
        <v>98</v>
      </c>
      <c r="C21" s="25"/>
      <c r="D21" s="34">
        <v>0</v>
      </c>
      <c r="E21" s="13"/>
      <c r="F21" s="34">
        <v>0</v>
      </c>
    </row>
    <row r="22" spans="2:6" ht="15">
      <c r="B22" s="9" t="s">
        <v>99</v>
      </c>
      <c r="C22" s="25"/>
      <c r="D22" s="31">
        <v>49415</v>
      </c>
      <c r="E22" s="13"/>
      <c r="F22" s="31">
        <v>30386</v>
      </c>
    </row>
    <row r="23" spans="2:6" ht="15">
      <c r="B23" s="9" t="s">
        <v>100</v>
      </c>
      <c r="C23" s="25"/>
      <c r="D23" s="31">
        <v>61426</v>
      </c>
      <c r="E23" s="13"/>
      <c r="F23" s="31">
        <v>28705</v>
      </c>
    </row>
    <row r="24" spans="2:6" ht="15">
      <c r="B24" s="9" t="s">
        <v>101</v>
      </c>
      <c r="C24" s="25"/>
      <c r="D24" s="31">
        <v>31143</v>
      </c>
      <c r="E24" s="13"/>
      <c r="F24" s="31">
        <v>27077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F2" sqref="F1:F16384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154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5">
        <v>117030</v>
      </c>
      <c r="E4" s="13"/>
      <c r="F4" s="22">
        <v>0</v>
      </c>
      <c r="H4" t="s">
        <v>122</v>
      </c>
    </row>
    <row r="5" spans="2:9" ht="15">
      <c r="B5" s="9" t="s">
        <v>82</v>
      </c>
      <c r="C5" s="25"/>
      <c r="D5" s="35">
        <v>145350</v>
      </c>
      <c r="E5" s="13"/>
      <c r="F5" s="22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5">
        <v>110000</v>
      </c>
      <c r="E6" s="13"/>
      <c r="F6" s="22">
        <v>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5">
        <v>152263</v>
      </c>
      <c r="E7" s="13"/>
      <c r="F7" s="22">
        <v>0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5">
        <v>92893</v>
      </c>
      <c r="E8" s="13"/>
      <c r="F8" s="22">
        <v>0</v>
      </c>
    </row>
    <row r="9" spans="2:6" ht="15">
      <c r="B9" s="9" t="s">
        <v>86</v>
      </c>
      <c r="C9" s="25"/>
      <c r="D9" s="35">
        <v>101490</v>
      </c>
      <c r="E9" s="13"/>
      <c r="F9" s="22">
        <v>0</v>
      </c>
    </row>
    <row r="10" spans="2:6" ht="15">
      <c r="B10" s="9" t="s">
        <v>87</v>
      </c>
      <c r="C10" s="25"/>
      <c r="D10" s="35">
        <v>119033</v>
      </c>
      <c r="E10" s="13"/>
      <c r="F10" s="22">
        <v>0</v>
      </c>
    </row>
    <row r="11" spans="2:6" ht="15">
      <c r="B11" s="9" t="s">
        <v>88</v>
      </c>
      <c r="C11" s="25"/>
      <c r="D11" s="35">
        <v>116299</v>
      </c>
      <c r="E11" s="13"/>
      <c r="F11" s="22">
        <v>0</v>
      </c>
    </row>
    <row r="12" spans="2:6" ht="15">
      <c r="B12" s="9" t="s">
        <v>89</v>
      </c>
      <c r="C12" s="25"/>
      <c r="D12" s="35">
        <v>130810</v>
      </c>
      <c r="E12" s="13"/>
      <c r="F12" s="22">
        <v>0</v>
      </c>
    </row>
    <row r="13" spans="2:6" ht="15">
      <c r="B13" s="9" t="s">
        <v>90</v>
      </c>
      <c r="C13" s="25"/>
      <c r="D13" s="35">
        <v>75000</v>
      </c>
      <c r="E13" s="13"/>
      <c r="F13" s="22">
        <v>0</v>
      </c>
    </row>
    <row r="14" spans="2:6" ht="15">
      <c r="B14" s="9" t="s">
        <v>91</v>
      </c>
      <c r="C14" s="25"/>
      <c r="D14" s="35">
        <v>126017</v>
      </c>
      <c r="E14" s="13"/>
      <c r="F14" s="22">
        <v>0</v>
      </c>
    </row>
    <row r="15" spans="2:6" ht="15">
      <c r="B15" s="9" t="s">
        <v>92</v>
      </c>
      <c r="C15" s="25"/>
      <c r="D15" s="23">
        <v>138971</v>
      </c>
      <c r="E15" s="13"/>
      <c r="F15" s="22">
        <v>0</v>
      </c>
    </row>
    <row r="16" spans="2:6" ht="15">
      <c r="B16" s="9" t="s">
        <v>93</v>
      </c>
      <c r="C16" s="25"/>
      <c r="D16" s="35">
        <v>145575</v>
      </c>
      <c r="E16" s="13"/>
      <c r="F16" s="22">
        <v>0</v>
      </c>
    </row>
    <row r="17" spans="2:6" ht="15">
      <c r="B17" s="9" t="s">
        <v>94</v>
      </c>
      <c r="C17" s="25"/>
      <c r="D17" s="35">
        <v>130265</v>
      </c>
      <c r="E17" s="13"/>
      <c r="F17" s="22">
        <v>0</v>
      </c>
    </row>
    <row r="18" spans="2:6" ht="15">
      <c r="B18" s="9" t="s">
        <v>95</v>
      </c>
      <c r="C18" s="25"/>
      <c r="D18" s="35">
        <v>146863</v>
      </c>
      <c r="E18" s="13"/>
      <c r="F18" s="22">
        <v>0</v>
      </c>
    </row>
    <row r="19" spans="2:6" ht="15">
      <c r="B19" s="9" t="s">
        <v>96</v>
      </c>
      <c r="C19" s="25"/>
      <c r="D19" s="35">
        <v>156540</v>
      </c>
      <c r="E19" s="13"/>
      <c r="F19" s="22">
        <v>0</v>
      </c>
    </row>
    <row r="20" spans="2:6" ht="15">
      <c r="B20" s="9" t="s">
        <v>97</v>
      </c>
      <c r="C20" s="25"/>
      <c r="D20" s="36">
        <v>96525</v>
      </c>
      <c r="E20" s="13"/>
      <c r="F20" s="22">
        <v>0</v>
      </c>
    </row>
    <row r="21" spans="2:6" ht="15">
      <c r="B21" s="9" t="s">
        <v>98</v>
      </c>
      <c r="C21" s="25"/>
      <c r="D21" s="35">
        <v>101297</v>
      </c>
      <c r="E21" s="13"/>
      <c r="F21" s="22">
        <v>0</v>
      </c>
    </row>
    <row r="22" spans="2:6" ht="15">
      <c r="B22" s="9" t="s">
        <v>99</v>
      </c>
      <c r="C22" s="25"/>
      <c r="D22" s="23">
        <v>0</v>
      </c>
      <c r="E22" s="13"/>
      <c r="F22" s="22">
        <v>0</v>
      </c>
    </row>
    <row r="23" spans="2:6" ht="15">
      <c r="B23" s="9" t="s">
        <v>100</v>
      </c>
      <c r="C23" s="25"/>
      <c r="D23" s="35">
        <v>117300</v>
      </c>
      <c r="E23" s="13"/>
      <c r="F23" s="22">
        <v>0</v>
      </c>
    </row>
    <row r="24" spans="2:6" ht="15">
      <c r="B24" s="9" t="s">
        <v>101</v>
      </c>
      <c r="C24" s="25"/>
      <c r="D24" s="35">
        <v>108707</v>
      </c>
      <c r="E24" s="13"/>
      <c r="F24" s="2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D1" sqref="D1:D16384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142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111457</v>
      </c>
      <c r="E4" s="13"/>
      <c r="F4" s="22">
        <v>0</v>
      </c>
      <c r="H4" t="s">
        <v>122</v>
      </c>
    </row>
    <row r="5" spans="2:9" ht="15">
      <c r="B5" s="9" t="s">
        <v>82</v>
      </c>
      <c r="C5" s="25"/>
      <c r="D5" s="31">
        <v>0</v>
      </c>
      <c r="E5" s="13"/>
      <c r="F5" s="22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0</v>
      </c>
      <c r="E6" s="13"/>
      <c r="F6" s="22">
        <v>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106948</v>
      </c>
      <c r="E7" s="13"/>
      <c r="F7" s="22">
        <v>0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0</v>
      </c>
      <c r="E8" s="13"/>
      <c r="F8" s="22">
        <v>0</v>
      </c>
    </row>
    <row r="9" spans="2:6" ht="15">
      <c r="B9" s="9" t="s">
        <v>86</v>
      </c>
      <c r="C9" s="25"/>
      <c r="D9" s="31">
        <v>0</v>
      </c>
      <c r="E9" s="13"/>
      <c r="F9" s="22">
        <v>0</v>
      </c>
    </row>
    <row r="10" spans="2:6" ht="15">
      <c r="B10" s="9" t="s">
        <v>87</v>
      </c>
      <c r="C10" s="25"/>
      <c r="D10" s="31">
        <v>0</v>
      </c>
      <c r="E10" s="13"/>
      <c r="F10" s="22">
        <v>0</v>
      </c>
    </row>
    <row r="11" spans="2:6" ht="15">
      <c r="B11" s="9" t="s">
        <v>88</v>
      </c>
      <c r="C11" s="25"/>
      <c r="D11" s="31">
        <v>113299</v>
      </c>
      <c r="E11" s="13"/>
      <c r="F11" s="22">
        <v>0</v>
      </c>
    </row>
    <row r="12" spans="2:6" ht="15">
      <c r="B12" s="9" t="s">
        <v>89</v>
      </c>
      <c r="C12" s="25"/>
      <c r="D12" s="31">
        <v>117729</v>
      </c>
      <c r="E12" s="13"/>
      <c r="F12" s="22">
        <v>0</v>
      </c>
    </row>
    <row r="13" spans="2:6" ht="15">
      <c r="B13" s="9" t="s">
        <v>90</v>
      </c>
      <c r="C13" s="25"/>
      <c r="D13" s="31">
        <v>0</v>
      </c>
      <c r="E13" s="13"/>
      <c r="F13" s="22">
        <v>0</v>
      </c>
    </row>
    <row r="14" spans="2:6" ht="15">
      <c r="B14" s="9" t="s">
        <v>91</v>
      </c>
      <c r="C14" s="25"/>
      <c r="D14" s="31">
        <v>0</v>
      </c>
      <c r="E14" s="13"/>
      <c r="F14" s="22">
        <v>0</v>
      </c>
    </row>
    <row r="15" spans="2:6" ht="15">
      <c r="B15" s="9" t="s">
        <v>92</v>
      </c>
      <c r="C15" s="25"/>
      <c r="D15" s="34">
        <v>138971</v>
      </c>
      <c r="E15" s="13"/>
      <c r="F15" s="22">
        <v>0</v>
      </c>
    </row>
    <row r="16" spans="2:6" ht="15">
      <c r="B16" s="9" t="s">
        <v>93</v>
      </c>
      <c r="C16" s="25"/>
      <c r="D16" s="31">
        <v>137167</v>
      </c>
      <c r="E16" s="13"/>
      <c r="F16" s="22">
        <v>0</v>
      </c>
    </row>
    <row r="17" spans="2:6" ht="15">
      <c r="B17" s="9" t="s">
        <v>94</v>
      </c>
      <c r="C17" s="25"/>
      <c r="D17" s="31">
        <v>0</v>
      </c>
      <c r="E17" s="13"/>
      <c r="F17" s="22">
        <v>0</v>
      </c>
    </row>
    <row r="18" spans="2:6" ht="15">
      <c r="B18" s="9" t="s">
        <v>95</v>
      </c>
      <c r="C18" s="25"/>
      <c r="D18" s="31">
        <v>120251</v>
      </c>
      <c r="E18" s="13"/>
      <c r="F18" s="22">
        <v>0</v>
      </c>
    </row>
    <row r="19" spans="2:6" ht="15">
      <c r="B19" s="9" t="s">
        <v>96</v>
      </c>
      <c r="C19" s="25"/>
      <c r="D19" s="31">
        <v>100895</v>
      </c>
      <c r="E19" s="13"/>
      <c r="F19" s="22">
        <v>0</v>
      </c>
    </row>
    <row r="20" spans="2:6" ht="15">
      <c r="B20" s="9" t="s">
        <v>97</v>
      </c>
      <c r="C20" s="25"/>
      <c r="D20" s="32">
        <v>0</v>
      </c>
      <c r="E20" s="13"/>
      <c r="F20" s="22">
        <v>0</v>
      </c>
    </row>
    <row r="21" spans="2:6" ht="15">
      <c r="B21" s="9" t="s">
        <v>98</v>
      </c>
      <c r="C21" s="25"/>
      <c r="D21" s="31">
        <v>88228</v>
      </c>
      <c r="E21" s="13"/>
      <c r="F21" s="22">
        <v>0</v>
      </c>
    </row>
    <row r="22" spans="2:6" ht="15">
      <c r="B22" s="9" t="s">
        <v>99</v>
      </c>
      <c r="C22" s="25"/>
      <c r="D22" s="34">
        <v>0</v>
      </c>
      <c r="E22" s="13"/>
      <c r="F22" s="22">
        <v>0</v>
      </c>
    </row>
    <row r="23" spans="2:6" ht="15">
      <c r="B23" s="9" t="s">
        <v>100</v>
      </c>
      <c r="C23" s="25"/>
      <c r="D23" s="31">
        <v>98000</v>
      </c>
      <c r="E23" s="13"/>
      <c r="F23" s="22">
        <v>0</v>
      </c>
    </row>
    <row r="24" spans="2:6" ht="15">
      <c r="B24" s="9" t="s">
        <v>101</v>
      </c>
      <c r="C24" s="25"/>
      <c r="D24" s="31">
        <v>101435</v>
      </c>
      <c r="E24" s="13"/>
      <c r="F24" s="2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129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105148</v>
      </c>
      <c r="E4" s="13"/>
      <c r="F4" s="31">
        <v>105148</v>
      </c>
      <c r="H4" t="s">
        <v>122</v>
      </c>
    </row>
    <row r="5" spans="2:9" ht="15">
      <c r="B5" s="9" t="s">
        <v>82</v>
      </c>
      <c r="C5" s="25"/>
      <c r="D5" s="31">
        <v>145350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88989</v>
      </c>
      <c r="E6" s="13"/>
      <c r="F6" s="34">
        <v>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104114</v>
      </c>
      <c r="E7" s="13"/>
      <c r="F7" s="31">
        <v>97816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96900</v>
      </c>
      <c r="E8" s="13"/>
      <c r="F8" s="34">
        <v>0</v>
      </c>
    </row>
    <row r="9" spans="2:6" ht="15">
      <c r="B9" s="9" t="s">
        <v>86</v>
      </c>
      <c r="C9" s="25"/>
      <c r="D9" s="31">
        <v>85404</v>
      </c>
      <c r="E9" s="13"/>
      <c r="F9" s="31">
        <v>85404</v>
      </c>
    </row>
    <row r="10" spans="2:6" ht="15">
      <c r="B10" s="9" t="s">
        <v>87</v>
      </c>
      <c r="C10" s="25"/>
      <c r="D10" s="31">
        <v>120305</v>
      </c>
      <c r="E10" s="13"/>
      <c r="F10" s="34">
        <v>0</v>
      </c>
    </row>
    <row r="11" spans="2:6" ht="15">
      <c r="B11" s="9" t="s">
        <v>88</v>
      </c>
      <c r="C11" s="25"/>
      <c r="D11" s="31"/>
      <c r="E11" s="13"/>
      <c r="F11" s="34">
        <v>0</v>
      </c>
    </row>
    <row r="12" spans="2:6" ht="15">
      <c r="B12" s="9" t="s">
        <v>89</v>
      </c>
      <c r="C12" s="25"/>
      <c r="D12" s="31">
        <v>104350</v>
      </c>
      <c r="E12" s="13"/>
      <c r="F12" s="31">
        <v>104350</v>
      </c>
    </row>
    <row r="13" spans="2:6" ht="15">
      <c r="B13" s="9" t="s">
        <v>90</v>
      </c>
      <c r="C13" s="25"/>
      <c r="D13" s="34"/>
      <c r="E13" s="13"/>
      <c r="F13" s="34">
        <v>0</v>
      </c>
    </row>
    <row r="14" spans="2:6" ht="15">
      <c r="B14" s="9" t="s">
        <v>91</v>
      </c>
      <c r="C14" s="25"/>
      <c r="D14" s="31">
        <v>118158</v>
      </c>
      <c r="E14" s="13"/>
      <c r="F14" s="34">
        <v>0</v>
      </c>
    </row>
    <row r="15" spans="2:6" ht="15">
      <c r="B15" s="9" t="s">
        <v>92</v>
      </c>
      <c r="C15" s="25"/>
      <c r="D15" s="34"/>
      <c r="E15" s="13"/>
      <c r="F15" s="34">
        <v>0</v>
      </c>
    </row>
    <row r="16" spans="2:6" ht="15">
      <c r="B16" s="9" t="s">
        <v>93</v>
      </c>
      <c r="C16" s="25"/>
      <c r="D16" s="31">
        <v>135494</v>
      </c>
      <c r="E16" s="13"/>
      <c r="F16" s="31">
        <v>135494</v>
      </c>
    </row>
    <row r="17" spans="2:6" ht="15">
      <c r="B17" s="9" t="s">
        <v>94</v>
      </c>
      <c r="C17" s="25"/>
      <c r="D17" s="31">
        <v>118481</v>
      </c>
      <c r="E17" s="13"/>
      <c r="F17" s="31">
        <v>118481</v>
      </c>
    </row>
    <row r="18" spans="2:6" ht="15">
      <c r="B18" s="9" t="s">
        <v>95</v>
      </c>
      <c r="C18" s="25"/>
      <c r="D18" s="31">
        <v>96153</v>
      </c>
      <c r="E18" s="13"/>
      <c r="F18" s="34">
        <v>0</v>
      </c>
    </row>
    <row r="19" spans="2:6" ht="15">
      <c r="B19" s="9" t="s">
        <v>96</v>
      </c>
      <c r="C19" s="25"/>
      <c r="D19" s="31">
        <v>134010</v>
      </c>
      <c r="E19" s="13"/>
      <c r="F19" s="31">
        <v>134010</v>
      </c>
    </row>
    <row r="20" spans="2:6" ht="15">
      <c r="B20" s="9" t="s">
        <v>97</v>
      </c>
      <c r="C20" s="25"/>
      <c r="D20" s="32">
        <v>92707</v>
      </c>
      <c r="E20" s="13"/>
      <c r="F20" s="34">
        <v>0</v>
      </c>
    </row>
    <row r="21" spans="2:6" ht="15">
      <c r="B21" s="9" t="s">
        <v>98</v>
      </c>
      <c r="C21" s="25"/>
      <c r="D21" s="31">
        <v>121220</v>
      </c>
      <c r="E21" s="13"/>
      <c r="F21" s="31">
        <v>121220</v>
      </c>
    </row>
    <row r="22" spans="2:6" ht="15">
      <c r="B22" s="9" t="s">
        <v>99</v>
      </c>
      <c r="C22" s="25"/>
      <c r="D22" s="34"/>
      <c r="E22" s="13"/>
      <c r="F22" s="34">
        <v>0</v>
      </c>
    </row>
    <row r="23" spans="2:6" ht="15">
      <c r="B23" s="9" t="s">
        <v>100</v>
      </c>
      <c r="C23" s="25"/>
      <c r="D23" s="31">
        <v>126527</v>
      </c>
      <c r="E23" s="13"/>
      <c r="F23" s="31">
        <v>126395</v>
      </c>
    </row>
    <row r="24" spans="2:6" ht="15">
      <c r="B24" s="9" t="s">
        <v>101</v>
      </c>
      <c r="C24" s="25"/>
      <c r="D24" s="31"/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D2" sqref="D1:D16384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149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81578</v>
      </c>
      <c r="E4" s="13"/>
      <c r="F4" s="31">
        <v>81578</v>
      </c>
      <c r="H4" t="s">
        <v>122</v>
      </c>
    </row>
    <row r="5" spans="2:9" ht="15">
      <c r="B5" s="9" t="s">
        <v>82</v>
      </c>
      <c r="C5" s="25"/>
      <c r="D5" s="31">
        <v>115960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72299</v>
      </c>
      <c r="E6" s="13"/>
      <c r="F6" s="31">
        <v>68001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83507</v>
      </c>
      <c r="E7" s="13"/>
      <c r="F7" s="31">
        <v>80909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87800</v>
      </c>
      <c r="E8" s="13"/>
      <c r="F8" s="31">
        <v>84000</v>
      </c>
    </row>
    <row r="9" spans="2:6" ht="15">
      <c r="B9" s="9" t="s">
        <v>86</v>
      </c>
      <c r="C9" s="25"/>
      <c r="D9" s="31">
        <v>77328</v>
      </c>
      <c r="E9" s="13"/>
      <c r="F9" s="31">
        <v>66578</v>
      </c>
    </row>
    <row r="10" spans="2:6" ht="15">
      <c r="B10" s="9" t="s">
        <v>87</v>
      </c>
      <c r="C10" s="25"/>
      <c r="D10" s="31">
        <v>90967</v>
      </c>
      <c r="E10" s="13"/>
      <c r="F10" s="34">
        <v>0</v>
      </c>
    </row>
    <row r="11" spans="2:6" ht="15">
      <c r="B11" s="9" t="s">
        <v>88</v>
      </c>
      <c r="C11" s="25"/>
      <c r="D11" s="31">
        <v>97407</v>
      </c>
      <c r="E11" s="13"/>
      <c r="F11" s="31">
        <v>91789</v>
      </c>
    </row>
    <row r="12" spans="2:6" ht="15">
      <c r="B12" s="9" t="s">
        <v>89</v>
      </c>
      <c r="C12" s="25"/>
      <c r="D12" s="31">
        <v>99949</v>
      </c>
      <c r="E12" s="13"/>
      <c r="F12" s="31">
        <v>54484</v>
      </c>
    </row>
    <row r="13" spans="2:6" ht="15">
      <c r="B13" s="9" t="s">
        <v>90</v>
      </c>
      <c r="C13" s="25"/>
      <c r="D13" s="31">
        <v>58080</v>
      </c>
      <c r="E13" s="13"/>
      <c r="F13" s="31">
        <v>56000</v>
      </c>
    </row>
    <row r="14" spans="2:6" ht="15">
      <c r="B14" s="9" t="s">
        <v>91</v>
      </c>
      <c r="C14" s="25"/>
      <c r="D14" s="31">
        <v>89928</v>
      </c>
      <c r="E14" s="13"/>
      <c r="F14" s="31">
        <v>85308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126445</v>
      </c>
      <c r="E16" s="13"/>
      <c r="F16" s="31">
        <v>100000</v>
      </c>
    </row>
    <row r="17" spans="2:6" ht="15">
      <c r="B17" s="9" t="s">
        <v>94</v>
      </c>
      <c r="C17" s="25"/>
      <c r="D17" s="31">
        <v>105541</v>
      </c>
      <c r="E17" s="13"/>
      <c r="F17" s="31">
        <v>91357</v>
      </c>
    </row>
    <row r="18" spans="2:6" ht="15">
      <c r="B18" s="9" t="s">
        <v>95</v>
      </c>
      <c r="C18" s="25"/>
      <c r="D18" s="31">
        <v>80158</v>
      </c>
      <c r="E18" s="13"/>
      <c r="F18" s="34">
        <v>0</v>
      </c>
    </row>
    <row r="19" spans="2:6" ht="15">
      <c r="B19" s="9" t="s">
        <v>96</v>
      </c>
      <c r="C19" s="25"/>
      <c r="D19" s="31">
        <v>114378</v>
      </c>
      <c r="E19" s="13"/>
      <c r="F19" s="31">
        <v>109089</v>
      </c>
    </row>
    <row r="20" spans="2:6" ht="15">
      <c r="B20" s="9" t="s">
        <v>97</v>
      </c>
      <c r="C20" s="25"/>
      <c r="D20" s="32">
        <v>79719</v>
      </c>
      <c r="E20" s="13"/>
      <c r="F20" s="34">
        <v>0</v>
      </c>
    </row>
    <row r="21" spans="2:6" ht="15">
      <c r="B21" s="9" t="s">
        <v>98</v>
      </c>
      <c r="C21" s="25"/>
      <c r="D21" s="31">
        <v>100182</v>
      </c>
      <c r="E21" s="13"/>
      <c r="F21" s="31">
        <v>100182</v>
      </c>
    </row>
    <row r="22" spans="2:6" ht="15">
      <c r="B22" s="9" t="s">
        <v>99</v>
      </c>
      <c r="C22" s="25"/>
      <c r="D22" s="31">
        <v>93927</v>
      </c>
      <c r="E22" s="13"/>
      <c r="F22" s="31">
        <v>84771</v>
      </c>
    </row>
    <row r="23" spans="2:6" ht="15">
      <c r="B23" s="9" t="s">
        <v>100</v>
      </c>
      <c r="C23" s="25"/>
      <c r="D23" s="31">
        <v>98588</v>
      </c>
      <c r="E23" s="13"/>
      <c r="F23" s="31">
        <v>94802</v>
      </c>
    </row>
    <row r="24" spans="2:6" ht="15">
      <c r="B24" s="9" t="s">
        <v>101</v>
      </c>
      <c r="C24" s="25"/>
      <c r="D24" s="31">
        <v>83567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5" sqref="H5"/>
    </sheetView>
  </sheetViews>
  <sheetFormatPr defaultColWidth="9.140625" defaultRowHeight="15"/>
  <cols>
    <col min="3" max="3" width="13.421875" style="0" customWidth="1"/>
    <col min="5" max="5" width="10.00390625" style="0" customWidth="1"/>
    <col min="8" max="8" width="10.00390625" style="0" customWidth="1"/>
  </cols>
  <sheetData>
    <row r="1" ht="59.25" thickBot="1">
      <c r="A1" s="14" t="s">
        <v>7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28">
        <v>0</v>
      </c>
    </row>
    <row r="5" spans="3:8" ht="15">
      <c r="C5" s="9" t="s">
        <v>82</v>
      </c>
      <c r="D5" s="25"/>
      <c r="E5" s="28">
        <v>0</v>
      </c>
      <c r="G5" s="9" t="s">
        <v>104</v>
      </c>
      <c r="H5" s="29">
        <f>(E10+E12)/2</f>
        <v>111438</v>
      </c>
    </row>
    <row r="6" spans="3:8" ht="15">
      <c r="C6" s="9" t="s">
        <v>83</v>
      </c>
      <c r="D6" s="25"/>
      <c r="E6" s="28">
        <v>0</v>
      </c>
      <c r="G6" s="9" t="s">
        <v>103</v>
      </c>
      <c r="H6" s="30">
        <v>115626</v>
      </c>
    </row>
    <row r="7" spans="3:8" ht="15">
      <c r="C7" s="9" t="s">
        <v>84</v>
      </c>
      <c r="D7" s="25"/>
      <c r="E7" s="28">
        <v>0</v>
      </c>
      <c r="G7" s="9" t="s">
        <v>105</v>
      </c>
      <c r="H7" s="30">
        <f>E10</f>
        <v>107250</v>
      </c>
    </row>
    <row r="8" spans="3:5" ht="15">
      <c r="C8" s="9" t="s">
        <v>85</v>
      </c>
      <c r="D8" s="25"/>
      <c r="E8" s="28">
        <v>0</v>
      </c>
    </row>
    <row r="9" spans="3:5" ht="15">
      <c r="C9" s="9" t="s">
        <v>86</v>
      </c>
      <c r="D9" s="25"/>
      <c r="E9" s="28">
        <v>0</v>
      </c>
    </row>
    <row r="10" spans="3:5" ht="15">
      <c r="C10" s="9" t="s">
        <v>87</v>
      </c>
      <c r="D10" s="25"/>
      <c r="E10" s="31">
        <v>107250</v>
      </c>
    </row>
    <row r="11" spans="3:5" ht="15">
      <c r="C11" s="9" t="s">
        <v>88</v>
      </c>
      <c r="D11" s="43" t="s">
        <v>155</v>
      </c>
      <c r="E11" s="31">
        <v>2550</v>
      </c>
    </row>
    <row r="12" spans="3:5" ht="15">
      <c r="C12" s="9" t="s">
        <v>89</v>
      </c>
      <c r="D12" s="25"/>
      <c r="E12" s="31">
        <v>115626</v>
      </c>
    </row>
    <row r="13" spans="3:5" ht="15">
      <c r="C13" s="9" t="s">
        <v>90</v>
      </c>
      <c r="D13" s="25"/>
      <c r="E13" s="28">
        <v>0</v>
      </c>
    </row>
    <row r="14" spans="3:5" ht="15">
      <c r="C14" s="9" t="s">
        <v>91</v>
      </c>
      <c r="D14" s="25"/>
      <c r="E14" s="28">
        <v>0</v>
      </c>
    </row>
    <row r="15" spans="3:5" ht="15">
      <c r="C15" s="9" t="s">
        <v>92</v>
      </c>
      <c r="D15" s="25"/>
      <c r="E15" s="28">
        <v>0</v>
      </c>
    </row>
    <row r="16" spans="3:5" ht="15">
      <c r="C16" s="9" t="s">
        <v>93</v>
      </c>
      <c r="D16" s="25"/>
      <c r="E16" s="28">
        <v>0</v>
      </c>
    </row>
    <row r="17" spans="3:5" ht="15">
      <c r="C17" s="9" t="s">
        <v>94</v>
      </c>
      <c r="D17" s="25"/>
      <c r="E17" s="28">
        <v>0</v>
      </c>
    </row>
    <row r="18" spans="3:5" ht="15">
      <c r="C18" s="9" t="s">
        <v>95</v>
      </c>
      <c r="D18" s="25"/>
      <c r="E18" s="28">
        <v>0</v>
      </c>
    </row>
    <row r="19" spans="3:5" ht="15">
      <c r="C19" s="9" t="s">
        <v>96</v>
      </c>
      <c r="D19" s="25"/>
      <c r="E19" s="28">
        <v>0</v>
      </c>
    </row>
    <row r="20" spans="3:5" ht="15">
      <c r="C20" s="9" t="s">
        <v>97</v>
      </c>
      <c r="D20" s="25"/>
      <c r="E20" s="28">
        <v>0</v>
      </c>
    </row>
    <row r="21" spans="3:5" ht="15">
      <c r="C21" s="9" t="s">
        <v>98</v>
      </c>
      <c r="D21" s="25"/>
      <c r="E21" s="28">
        <v>0</v>
      </c>
    </row>
    <row r="22" spans="3:5" ht="15">
      <c r="C22" s="9" t="s">
        <v>99</v>
      </c>
      <c r="D22" s="25"/>
      <c r="E22" s="28">
        <v>0</v>
      </c>
    </row>
    <row r="23" spans="3:5" ht="15">
      <c r="C23" s="9" t="s">
        <v>100</v>
      </c>
      <c r="D23" s="25"/>
      <c r="E23" s="28">
        <v>0</v>
      </c>
    </row>
    <row r="24" spans="3:5" ht="15">
      <c r="C24" s="9" t="s">
        <v>101</v>
      </c>
      <c r="D24" s="25"/>
      <c r="E24" s="28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F2" sqref="F1:F16384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150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87277</v>
      </c>
      <c r="E4" s="13"/>
      <c r="F4" s="31">
        <v>87277</v>
      </c>
      <c r="H4" t="s">
        <v>122</v>
      </c>
    </row>
    <row r="5" spans="2:9" ht="15">
      <c r="B5" s="9" t="s">
        <v>82</v>
      </c>
      <c r="C5" s="25"/>
      <c r="D5" s="31">
        <v>126397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80899</v>
      </c>
      <c r="E6" s="13"/>
      <c r="F6" s="31">
        <v>75883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94683</v>
      </c>
      <c r="E7" s="13"/>
      <c r="F7" s="31">
        <v>83255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89700</v>
      </c>
      <c r="E8" s="13"/>
      <c r="F8" s="34">
        <v>0</v>
      </c>
    </row>
    <row r="9" spans="2:6" ht="15">
      <c r="B9" s="9" t="s">
        <v>86</v>
      </c>
      <c r="C9" s="25"/>
      <c r="D9" s="31">
        <v>81289</v>
      </c>
      <c r="E9" s="13"/>
      <c r="F9" s="31">
        <v>81289</v>
      </c>
    </row>
    <row r="10" spans="2:6" ht="15">
      <c r="B10" s="9" t="s">
        <v>87</v>
      </c>
      <c r="C10" s="25"/>
      <c r="D10" s="31">
        <v>104621</v>
      </c>
      <c r="E10" s="13"/>
      <c r="F10" s="34">
        <v>0</v>
      </c>
    </row>
    <row r="11" spans="2:6" ht="15">
      <c r="B11" s="9" t="s">
        <v>88</v>
      </c>
      <c r="C11" s="25"/>
      <c r="D11" s="31">
        <v>107549</v>
      </c>
      <c r="E11" s="13"/>
      <c r="F11" s="34">
        <v>0</v>
      </c>
    </row>
    <row r="12" spans="2:6" ht="15">
      <c r="B12" s="9" t="s">
        <v>89</v>
      </c>
      <c r="C12" s="25"/>
      <c r="D12" s="31">
        <v>99380</v>
      </c>
      <c r="E12" s="13"/>
      <c r="F12" s="31">
        <v>94648</v>
      </c>
    </row>
    <row r="13" spans="2:6" ht="15">
      <c r="B13" s="9" t="s">
        <v>90</v>
      </c>
      <c r="C13" s="25"/>
      <c r="D13" s="34">
        <v>0</v>
      </c>
      <c r="E13" s="13"/>
      <c r="F13" s="34">
        <v>0</v>
      </c>
    </row>
    <row r="14" spans="2:6" ht="15">
      <c r="B14" s="9" t="s">
        <v>91</v>
      </c>
      <c r="C14" s="25"/>
      <c r="D14" s="31">
        <v>102517</v>
      </c>
      <c r="E14" s="13"/>
      <c r="F14" s="34">
        <v>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133364</v>
      </c>
      <c r="E16" s="13"/>
      <c r="F16" s="31">
        <v>131364</v>
      </c>
    </row>
    <row r="17" spans="2:6" ht="15">
      <c r="B17" s="9" t="s">
        <v>94</v>
      </c>
      <c r="C17" s="25"/>
      <c r="D17" s="31">
        <v>112796</v>
      </c>
      <c r="E17" s="13"/>
      <c r="F17" s="31">
        <v>112796</v>
      </c>
    </row>
    <row r="18" spans="2:6" ht="15">
      <c r="B18" s="9" t="s">
        <v>95</v>
      </c>
      <c r="C18" s="25"/>
      <c r="D18" s="31">
        <v>88274</v>
      </c>
      <c r="E18" s="13"/>
      <c r="F18" s="34">
        <v>0</v>
      </c>
    </row>
    <row r="19" spans="2:6" ht="15">
      <c r="B19" s="9" t="s">
        <v>96</v>
      </c>
      <c r="C19" s="25"/>
      <c r="D19" s="31">
        <v>123706</v>
      </c>
      <c r="E19" s="13"/>
      <c r="F19" s="31">
        <v>123706</v>
      </c>
    </row>
    <row r="20" spans="2:6" ht="15">
      <c r="B20" s="9" t="s">
        <v>97</v>
      </c>
      <c r="C20" s="25"/>
      <c r="D20" s="32">
        <v>90439</v>
      </c>
      <c r="E20" s="13"/>
      <c r="F20" s="34">
        <v>0</v>
      </c>
    </row>
    <row r="21" spans="2:6" ht="15">
      <c r="B21" s="9" t="s">
        <v>98</v>
      </c>
      <c r="C21" s="25"/>
      <c r="D21" s="31">
        <v>110200</v>
      </c>
      <c r="E21" s="13"/>
      <c r="F21" s="31">
        <v>110200</v>
      </c>
    </row>
    <row r="22" spans="2:6" ht="15">
      <c r="B22" s="9" t="s">
        <v>99</v>
      </c>
      <c r="C22" s="25"/>
      <c r="D22" s="31">
        <v>99828</v>
      </c>
      <c r="E22" s="13"/>
      <c r="F22" s="34">
        <v>0</v>
      </c>
    </row>
    <row r="23" spans="2:6" ht="15">
      <c r="B23" s="9" t="s">
        <v>100</v>
      </c>
      <c r="C23" s="25"/>
      <c r="D23" s="31">
        <v>109791</v>
      </c>
      <c r="E23" s="13"/>
      <c r="F23" s="31">
        <v>108871</v>
      </c>
    </row>
    <row r="24" spans="2:6" ht="15">
      <c r="B24" s="9" t="s">
        <v>101</v>
      </c>
      <c r="C24" s="25"/>
      <c r="D24" s="31">
        <v>97946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F2" sqref="F1:F16384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151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54681</v>
      </c>
      <c r="E4" s="13"/>
      <c r="F4" s="31">
        <v>52128</v>
      </c>
      <c r="H4" t="s">
        <v>122</v>
      </c>
    </row>
    <row r="5" spans="2:9" ht="15">
      <c r="B5" s="9" t="s">
        <v>82</v>
      </c>
      <c r="C5" s="25"/>
      <c r="D5" s="31">
        <v>107313</v>
      </c>
      <c r="E5" s="13"/>
      <c r="F5" s="31">
        <v>40822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39645</v>
      </c>
      <c r="E6" s="13"/>
      <c r="F6" s="34">
        <v>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4">
        <v>0</v>
      </c>
      <c r="E7" s="13"/>
      <c r="F7" s="34">
        <v>0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4">
        <v>0</v>
      </c>
      <c r="E8" s="13"/>
      <c r="F8" s="34">
        <v>0</v>
      </c>
    </row>
    <row r="9" spans="2:6" ht="15">
      <c r="B9" s="9" t="s">
        <v>86</v>
      </c>
      <c r="C9" s="25"/>
      <c r="D9" s="31">
        <v>45884</v>
      </c>
      <c r="E9" s="13"/>
      <c r="F9" s="31">
        <v>45884</v>
      </c>
    </row>
    <row r="10" spans="2:6" ht="15">
      <c r="B10" s="9" t="s">
        <v>87</v>
      </c>
      <c r="C10" s="25"/>
      <c r="D10" s="31">
        <v>120819</v>
      </c>
      <c r="E10" s="13"/>
      <c r="F10" s="31">
        <v>58612</v>
      </c>
    </row>
    <row r="11" spans="2:6" ht="15">
      <c r="B11" s="9" t="s">
        <v>88</v>
      </c>
      <c r="C11" s="25"/>
      <c r="D11" s="31">
        <v>79615</v>
      </c>
      <c r="E11" s="13"/>
      <c r="F11" s="31">
        <v>78411</v>
      </c>
    </row>
    <row r="12" spans="2:6" ht="15">
      <c r="B12" s="9" t="s">
        <v>89</v>
      </c>
      <c r="C12" s="25"/>
      <c r="D12" s="31">
        <v>38760</v>
      </c>
      <c r="E12" s="13"/>
      <c r="F12" s="31">
        <v>26071</v>
      </c>
    </row>
    <row r="13" spans="2:6" ht="15">
      <c r="B13" s="9" t="s">
        <v>90</v>
      </c>
      <c r="C13" s="25"/>
      <c r="D13" s="34">
        <v>0</v>
      </c>
      <c r="E13" s="13"/>
      <c r="F13" s="34">
        <v>0</v>
      </c>
    </row>
    <row r="14" spans="2:6" ht="15">
      <c r="B14" s="9" t="s">
        <v>91</v>
      </c>
      <c r="C14" s="25"/>
      <c r="D14" s="31">
        <v>83302</v>
      </c>
      <c r="E14" s="13"/>
      <c r="F14" s="31">
        <v>44580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57708</v>
      </c>
      <c r="E16" s="13"/>
      <c r="F16" s="31">
        <v>46493</v>
      </c>
    </row>
    <row r="17" spans="2:6" ht="15">
      <c r="B17" s="9" t="s">
        <v>94</v>
      </c>
      <c r="C17" s="25"/>
      <c r="D17" s="34">
        <v>0</v>
      </c>
      <c r="E17" s="13"/>
      <c r="F17" s="34">
        <v>0</v>
      </c>
    </row>
    <row r="18" spans="2:6" ht="15">
      <c r="B18" s="9" t="s">
        <v>95</v>
      </c>
      <c r="C18" s="25"/>
      <c r="D18" s="34">
        <v>0</v>
      </c>
      <c r="E18" s="13"/>
      <c r="F18" s="34">
        <v>0</v>
      </c>
    </row>
    <row r="19" spans="2:6" ht="15">
      <c r="B19" s="9" t="s">
        <v>96</v>
      </c>
      <c r="C19" s="25"/>
      <c r="D19" s="34">
        <v>0</v>
      </c>
      <c r="E19" s="13"/>
      <c r="F19" s="34">
        <v>0</v>
      </c>
    </row>
    <row r="20" spans="2:6" ht="15">
      <c r="B20" s="9" t="s">
        <v>97</v>
      </c>
      <c r="C20" s="25"/>
      <c r="D20" s="34">
        <v>0</v>
      </c>
      <c r="E20" s="13"/>
      <c r="F20" s="34">
        <v>0</v>
      </c>
    </row>
    <row r="21" spans="2:6" ht="15">
      <c r="B21" s="9" t="s">
        <v>98</v>
      </c>
      <c r="C21" s="25"/>
      <c r="D21" s="31">
        <v>52826</v>
      </c>
      <c r="E21" s="13"/>
      <c r="F21" s="31">
        <v>37149</v>
      </c>
    </row>
    <row r="22" spans="2:6" ht="15">
      <c r="B22" s="9" t="s">
        <v>99</v>
      </c>
      <c r="C22" s="25"/>
      <c r="D22" s="34">
        <v>0</v>
      </c>
      <c r="E22" s="13"/>
      <c r="F22" s="34">
        <v>0</v>
      </c>
    </row>
    <row r="23" spans="2:6" ht="15">
      <c r="B23" s="9" t="s">
        <v>100</v>
      </c>
      <c r="C23" s="25"/>
      <c r="D23" s="31">
        <v>99463</v>
      </c>
      <c r="E23" s="13"/>
      <c r="F23" s="34">
        <v>0</v>
      </c>
    </row>
    <row r="24" spans="2:6" ht="15">
      <c r="B24" s="9" t="s">
        <v>101</v>
      </c>
      <c r="C24" s="25"/>
      <c r="D24" s="31">
        <v>47913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152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54598</v>
      </c>
      <c r="E4" s="13"/>
      <c r="F4" s="31">
        <v>25600</v>
      </c>
      <c r="H4" t="s">
        <v>122</v>
      </c>
    </row>
    <row r="5" spans="2:9" ht="15">
      <c r="B5" s="9" t="s">
        <v>82</v>
      </c>
      <c r="C5" s="25"/>
      <c r="D5" s="31">
        <v>75710</v>
      </c>
      <c r="E5" s="13"/>
      <c r="F5" s="31">
        <v>27996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42295</v>
      </c>
      <c r="E6" s="13"/>
      <c r="F6" s="31">
        <v>29576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76254</v>
      </c>
      <c r="E7" s="13"/>
      <c r="F7" s="31">
        <v>32956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45500</v>
      </c>
      <c r="E8" s="13"/>
      <c r="F8" s="31">
        <v>26900</v>
      </c>
    </row>
    <row r="9" spans="2:6" ht="15">
      <c r="B9" s="9" t="s">
        <v>86</v>
      </c>
      <c r="C9" s="25"/>
      <c r="D9" s="31">
        <v>54255</v>
      </c>
      <c r="E9" s="13"/>
      <c r="F9" s="31">
        <v>31682</v>
      </c>
    </row>
    <row r="10" spans="2:6" ht="15">
      <c r="B10" s="9" t="s">
        <v>87</v>
      </c>
      <c r="C10" s="25"/>
      <c r="D10" s="31">
        <v>44837</v>
      </c>
      <c r="E10" s="13"/>
      <c r="F10" s="31">
        <v>29000</v>
      </c>
    </row>
    <row r="11" spans="2:6" ht="15">
      <c r="B11" s="9" t="s">
        <v>88</v>
      </c>
      <c r="C11" s="25"/>
      <c r="D11" s="31">
        <v>55456</v>
      </c>
      <c r="E11" s="13"/>
      <c r="F11" s="31">
        <v>43255</v>
      </c>
    </row>
    <row r="12" spans="2:6" ht="15">
      <c r="B12" s="9" t="s">
        <v>89</v>
      </c>
      <c r="C12" s="25"/>
      <c r="D12" s="31">
        <v>58000</v>
      </c>
      <c r="E12" s="13"/>
      <c r="F12" s="31">
        <v>26071</v>
      </c>
    </row>
    <row r="13" spans="2:6" ht="15">
      <c r="B13" s="9" t="s">
        <v>90</v>
      </c>
      <c r="C13" s="25"/>
      <c r="D13" s="31">
        <v>67612</v>
      </c>
      <c r="E13" s="13"/>
      <c r="F13" s="31">
        <v>45510</v>
      </c>
    </row>
    <row r="14" spans="2:6" ht="15">
      <c r="B14" s="9" t="s">
        <v>91</v>
      </c>
      <c r="C14" s="25"/>
      <c r="D14" s="31">
        <v>71035</v>
      </c>
      <c r="E14" s="13"/>
      <c r="F14" s="31">
        <v>32427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58708</v>
      </c>
      <c r="E16" s="13"/>
      <c r="F16" s="31">
        <v>23000</v>
      </c>
    </row>
    <row r="17" spans="2:6" ht="15">
      <c r="B17" s="9" t="s">
        <v>94</v>
      </c>
      <c r="C17" s="25"/>
      <c r="D17" s="34">
        <v>0</v>
      </c>
      <c r="E17" s="13"/>
      <c r="F17" s="34">
        <v>0</v>
      </c>
    </row>
    <row r="18" spans="2:6" ht="15">
      <c r="B18" s="9" t="s">
        <v>95</v>
      </c>
      <c r="C18" s="25"/>
      <c r="D18" s="31">
        <v>53349</v>
      </c>
      <c r="E18" s="13"/>
      <c r="F18" s="31">
        <v>29027</v>
      </c>
    </row>
    <row r="19" spans="2:6" ht="15">
      <c r="B19" s="9" t="s">
        <v>96</v>
      </c>
      <c r="C19" s="25"/>
      <c r="D19" s="31">
        <v>71701</v>
      </c>
      <c r="E19" s="13"/>
      <c r="F19" s="31">
        <v>41120</v>
      </c>
    </row>
    <row r="20" spans="2:6" ht="15">
      <c r="B20" s="9" t="s">
        <v>97</v>
      </c>
      <c r="C20" s="25"/>
      <c r="D20" s="32">
        <v>42039</v>
      </c>
      <c r="E20" s="13"/>
      <c r="F20" s="32">
        <v>30803</v>
      </c>
    </row>
    <row r="21" spans="2:6" ht="15">
      <c r="B21" s="9" t="s">
        <v>98</v>
      </c>
      <c r="C21" s="25"/>
      <c r="D21" s="34">
        <v>0</v>
      </c>
      <c r="E21" s="13"/>
      <c r="F21" s="31"/>
    </row>
    <row r="22" spans="2:6" ht="15">
      <c r="B22" s="9" t="s">
        <v>99</v>
      </c>
      <c r="C22" s="25"/>
      <c r="D22" s="31">
        <v>59175</v>
      </c>
      <c r="E22" s="13"/>
      <c r="F22" s="31">
        <v>33823</v>
      </c>
    </row>
    <row r="23" spans="2:6" ht="15">
      <c r="B23" s="9" t="s">
        <v>100</v>
      </c>
      <c r="C23" s="25"/>
      <c r="D23" s="31">
        <v>71555</v>
      </c>
      <c r="E23" s="13"/>
      <c r="F23" s="31">
        <v>33944</v>
      </c>
    </row>
    <row r="24" spans="2:6" ht="15">
      <c r="B24" s="9" t="s">
        <v>101</v>
      </c>
      <c r="C24" s="25"/>
      <c r="D24" s="31">
        <v>38467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76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165000</v>
      </c>
      <c r="E4" s="13"/>
      <c r="F4" s="31">
        <v>135000</v>
      </c>
      <c r="H4" t="s">
        <v>122</v>
      </c>
    </row>
    <row r="5" spans="2:9" ht="15">
      <c r="B5" s="9" t="s">
        <v>82</v>
      </c>
      <c r="C5" s="25"/>
      <c r="D5" s="31">
        <v>165000</v>
      </c>
      <c r="E5" s="13"/>
      <c r="F5" s="31">
        <v>151357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165000</v>
      </c>
      <c r="E6" s="13"/>
      <c r="F6" s="31">
        <v>148500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165000</v>
      </c>
      <c r="E7" s="13"/>
      <c r="F7" s="31">
        <v>152000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165000</v>
      </c>
      <c r="E8" s="13"/>
      <c r="F8" s="31">
        <v>135000</v>
      </c>
    </row>
    <row r="9" spans="2:6" ht="15">
      <c r="B9" s="9" t="s">
        <v>86</v>
      </c>
      <c r="C9" s="25"/>
      <c r="D9" s="31">
        <v>165000</v>
      </c>
      <c r="E9" s="13"/>
      <c r="F9" s="31">
        <v>148810</v>
      </c>
    </row>
    <row r="10" spans="2:6" ht="15">
      <c r="B10" s="9" t="s">
        <v>87</v>
      </c>
      <c r="C10" s="25"/>
      <c r="D10" s="31">
        <v>165000</v>
      </c>
      <c r="E10" s="13"/>
      <c r="F10" s="31">
        <v>163000</v>
      </c>
    </row>
    <row r="11" spans="2:6" ht="15">
      <c r="B11" s="9" t="s">
        <v>88</v>
      </c>
      <c r="C11" s="25"/>
      <c r="D11" s="31">
        <v>165000</v>
      </c>
      <c r="E11" s="13"/>
      <c r="F11" s="31">
        <v>122844</v>
      </c>
    </row>
    <row r="12" spans="2:6" ht="15">
      <c r="B12" s="9" t="s">
        <v>89</v>
      </c>
      <c r="C12" s="25"/>
      <c r="D12" s="31">
        <v>165000</v>
      </c>
      <c r="E12" s="13"/>
      <c r="F12" s="31">
        <v>152000</v>
      </c>
    </row>
    <row r="13" spans="2:6" ht="15">
      <c r="B13" s="9" t="s">
        <v>90</v>
      </c>
      <c r="C13" s="25"/>
      <c r="D13" s="31">
        <v>165000</v>
      </c>
      <c r="E13" s="13"/>
      <c r="F13" s="31">
        <v>125500</v>
      </c>
    </row>
    <row r="14" spans="2:6" ht="15">
      <c r="B14" s="9" t="s">
        <v>91</v>
      </c>
      <c r="C14" s="25"/>
      <c r="D14" s="31">
        <v>165000</v>
      </c>
      <c r="E14" s="13"/>
      <c r="F14" s="31">
        <v>142800</v>
      </c>
    </row>
    <row r="15" spans="2:6" ht="15">
      <c r="B15" s="9" t="s">
        <v>92</v>
      </c>
      <c r="C15" s="25"/>
      <c r="D15" s="34">
        <v>165000</v>
      </c>
      <c r="E15" s="13"/>
      <c r="F15" s="34">
        <v>0</v>
      </c>
    </row>
    <row r="16" spans="2:6" ht="15">
      <c r="B16" s="9" t="s">
        <v>93</v>
      </c>
      <c r="C16" s="25"/>
      <c r="D16" s="31">
        <v>165000</v>
      </c>
      <c r="E16" s="13"/>
      <c r="F16" s="31">
        <v>156000</v>
      </c>
    </row>
    <row r="17" spans="2:6" ht="15">
      <c r="B17" s="9" t="s">
        <v>94</v>
      </c>
      <c r="C17" s="25"/>
      <c r="D17" s="31">
        <v>167888</v>
      </c>
      <c r="E17" s="13"/>
      <c r="F17" s="31">
        <v>153000</v>
      </c>
    </row>
    <row r="18" spans="2:6" ht="15">
      <c r="B18" s="9" t="s">
        <v>95</v>
      </c>
      <c r="C18" s="25"/>
      <c r="D18" s="31">
        <v>165000</v>
      </c>
      <c r="E18" s="13"/>
      <c r="F18" s="34">
        <v>0</v>
      </c>
    </row>
    <row r="19" spans="2:6" ht="15">
      <c r="B19" s="9" t="s">
        <v>96</v>
      </c>
      <c r="C19" s="25"/>
      <c r="D19" s="31">
        <v>165000</v>
      </c>
      <c r="E19" s="13"/>
      <c r="F19" s="31">
        <v>164487</v>
      </c>
    </row>
    <row r="20" spans="2:6" ht="15">
      <c r="B20" s="9" t="s">
        <v>97</v>
      </c>
      <c r="C20" s="25"/>
      <c r="D20" s="32">
        <v>165000</v>
      </c>
      <c r="E20" s="13"/>
      <c r="F20" s="32">
        <v>138307</v>
      </c>
    </row>
    <row r="21" spans="2:6" ht="15">
      <c r="B21" s="9" t="s">
        <v>98</v>
      </c>
      <c r="C21" s="25"/>
      <c r="D21" s="31">
        <v>165000</v>
      </c>
      <c r="E21" s="13"/>
      <c r="F21" s="31">
        <v>158488</v>
      </c>
    </row>
    <row r="22" spans="2:6" ht="15">
      <c r="B22" s="9" t="s">
        <v>99</v>
      </c>
      <c r="C22" s="25"/>
      <c r="D22" s="31">
        <v>165000</v>
      </c>
      <c r="E22" s="13"/>
      <c r="F22" s="31">
        <v>143223</v>
      </c>
    </row>
    <row r="23" spans="2:6" ht="15">
      <c r="B23" s="9" t="s">
        <v>100</v>
      </c>
      <c r="C23" s="25"/>
      <c r="D23" s="31">
        <v>165000</v>
      </c>
      <c r="E23" s="13"/>
      <c r="F23" s="31">
        <v>164000</v>
      </c>
    </row>
    <row r="24" spans="2:6" ht="15">
      <c r="B24" s="9" t="s">
        <v>101</v>
      </c>
      <c r="C24" s="25"/>
      <c r="D24" s="31">
        <v>165000</v>
      </c>
      <c r="E24" s="13"/>
      <c r="F24" s="31">
        <v>138000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4.75" thickBot="1">
      <c r="A1" s="18" t="s">
        <v>143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117706</v>
      </c>
      <c r="E4" s="13"/>
      <c r="F4" s="31">
        <v>50000</v>
      </c>
      <c r="H4" t="s">
        <v>122</v>
      </c>
    </row>
    <row r="5" spans="2:9" ht="15">
      <c r="B5" s="9" t="s">
        <v>82</v>
      </c>
      <c r="C5" s="25"/>
      <c r="D5" s="31">
        <v>154116</v>
      </c>
      <c r="E5" s="13"/>
      <c r="F5" s="31">
        <v>54000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124545</v>
      </c>
      <c r="E6" s="13"/>
      <c r="F6" s="31">
        <v>48400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145000</v>
      </c>
      <c r="E7" s="13"/>
      <c r="F7" s="31">
        <v>54855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103500</v>
      </c>
      <c r="E8" s="13"/>
      <c r="F8" s="31">
        <v>68900</v>
      </c>
    </row>
    <row r="9" spans="2:6" ht="15">
      <c r="B9" s="9" t="s">
        <v>86</v>
      </c>
      <c r="C9" s="25"/>
      <c r="D9" s="31">
        <v>104402</v>
      </c>
      <c r="E9" s="13"/>
      <c r="F9" s="31">
        <v>58247</v>
      </c>
    </row>
    <row r="10" spans="2:6" ht="15">
      <c r="B10" s="9" t="s">
        <v>87</v>
      </c>
      <c r="C10" s="25"/>
      <c r="D10" s="31">
        <v>130809</v>
      </c>
      <c r="E10" s="13"/>
      <c r="F10" s="31">
        <v>49002</v>
      </c>
    </row>
    <row r="11" spans="2:6" ht="15">
      <c r="B11" s="9" t="s">
        <v>88</v>
      </c>
      <c r="C11" s="25"/>
      <c r="D11" s="31">
        <v>107916</v>
      </c>
      <c r="E11" s="13"/>
      <c r="F11" s="31">
        <v>47154</v>
      </c>
    </row>
    <row r="12" spans="2:6" ht="15">
      <c r="B12" s="9" t="s">
        <v>89</v>
      </c>
      <c r="C12" s="25"/>
      <c r="D12" s="31">
        <v>134000</v>
      </c>
      <c r="E12" s="13"/>
      <c r="F12" s="31">
        <v>50000</v>
      </c>
    </row>
    <row r="13" spans="2:6" ht="15">
      <c r="B13" s="9" t="s">
        <v>90</v>
      </c>
      <c r="C13" s="25"/>
      <c r="D13" s="31">
        <v>111250</v>
      </c>
      <c r="E13" s="13"/>
      <c r="F13" s="31">
        <v>65500</v>
      </c>
    </row>
    <row r="14" spans="2:6" ht="15">
      <c r="B14" s="9" t="s">
        <v>91</v>
      </c>
      <c r="C14" s="25"/>
      <c r="D14" s="31">
        <v>130560</v>
      </c>
      <c r="E14" s="13"/>
      <c r="F14" s="31">
        <v>61684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155000</v>
      </c>
      <c r="E16" s="13"/>
      <c r="F16" s="31">
        <v>50000</v>
      </c>
    </row>
    <row r="17" spans="2:6" ht="15">
      <c r="B17" s="9" t="s">
        <v>94</v>
      </c>
      <c r="C17" s="25"/>
      <c r="D17" s="31">
        <v>125931</v>
      </c>
      <c r="E17" s="13"/>
      <c r="F17" s="31">
        <v>55000</v>
      </c>
    </row>
    <row r="18" spans="2:6" ht="15">
      <c r="B18" s="9" t="s">
        <v>95</v>
      </c>
      <c r="C18" s="25"/>
      <c r="D18" s="31">
        <v>137286</v>
      </c>
      <c r="E18" s="13"/>
      <c r="F18" s="34">
        <v>0</v>
      </c>
    </row>
    <row r="19" spans="2:6" ht="15">
      <c r="B19" s="9" t="s">
        <v>96</v>
      </c>
      <c r="C19" s="25"/>
      <c r="D19" s="31">
        <v>143130</v>
      </c>
      <c r="E19" s="13"/>
      <c r="F19" s="31">
        <v>59489</v>
      </c>
    </row>
    <row r="20" spans="2:6" ht="15">
      <c r="B20" s="9" t="s">
        <v>97</v>
      </c>
      <c r="C20" s="25"/>
      <c r="D20" s="32">
        <v>82880</v>
      </c>
      <c r="E20" s="13"/>
      <c r="F20" s="32">
        <v>53840</v>
      </c>
    </row>
    <row r="21" spans="2:6" ht="15">
      <c r="B21" s="9" t="s">
        <v>98</v>
      </c>
      <c r="C21" s="25"/>
      <c r="D21" s="31">
        <v>144566</v>
      </c>
      <c r="E21" s="13"/>
      <c r="F21" s="31">
        <v>55000</v>
      </c>
    </row>
    <row r="22" spans="2:6" ht="15">
      <c r="B22" s="9" t="s">
        <v>99</v>
      </c>
      <c r="C22" s="25"/>
      <c r="D22" s="31">
        <v>126374</v>
      </c>
      <c r="E22" s="13"/>
      <c r="F22" s="31">
        <v>48000</v>
      </c>
    </row>
    <row r="23" spans="2:6" ht="15">
      <c r="B23" s="9" t="s">
        <v>100</v>
      </c>
      <c r="C23" s="25"/>
      <c r="D23" s="31">
        <v>163008</v>
      </c>
      <c r="E23" s="13"/>
      <c r="F23" s="31">
        <v>50613</v>
      </c>
    </row>
    <row r="24" spans="2:6" ht="15">
      <c r="B24" s="9" t="s">
        <v>101</v>
      </c>
      <c r="C24" s="25"/>
      <c r="D24" s="31">
        <v>100000</v>
      </c>
      <c r="E24" s="13"/>
      <c r="F24" s="31">
        <v>54780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4.75" thickBot="1">
      <c r="A1" s="18" t="s">
        <v>144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28">
        <v>0</v>
      </c>
      <c r="E4" s="13"/>
      <c r="F4" s="40">
        <v>0</v>
      </c>
      <c r="H4" t="s">
        <v>122</v>
      </c>
    </row>
    <row r="5" spans="2:9" ht="15">
      <c r="B5" s="9" t="s">
        <v>82</v>
      </c>
      <c r="C5" s="25"/>
      <c r="D5" s="28">
        <v>0</v>
      </c>
      <c r="E5" s="13"/>
      <c r="F5" s="28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123562</v>
      </c>
      <c r="E6" s="13"/>
      <c r="F6" s="28">
        <v>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28">
        <v>0</v>
      </c>
      <c r="E7" s="13"/>
      <c r="F7" s="28">
        <v>0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28">
        <v>0</v>
      </c>
      <c r="E8" s="13"/>
      <c r="F8" s="28">
        <v>0</v>
      </c>
    </row>
    <row r="9" spans="2:6" ht="15">
      <c r="B9" s="9" t="s">
        <v>86</v>
      </c>
      <c r="C9" s="25"/>
      <c r="D9" s="28">
        <v>0</v>
      </c>
      <c r="E9" s="13"/>
      <c r="F9" s="28">
        <v>0</v>
      </c>
    </row>
    <row r="10" spans="2:6" ht="15">
      <c r="B10" s="9" t="s">
        <v>87</v>
      </c>
      <c r="C10" s="25"/>
      <c r="D10" s="28">
        <v>0</v>
      </c>
      <c r="E10" s="13"/>
      <c r="F10" s="28">
        <v>0</v>
      </c>
    </row>
    <row r="11" spans="2:6" ht="15">
      <c r="B11" s="9" t="s">
        <v>88</v>
      </c>
      <c r="C11" s="25"/>
      <c r="D11" s="28">
        <v>0</v>
      </c>
      <c r="E11" s="13"/>
      <c r="F11" s="28">
        <v>0</v>
      </c>
    </row>
    <row r="12" spans="2:6" ht="15">
      <c r="B12" s="9" t="s">
        <v>89</v>
      </c>
      <c r="C12" s="25"/>
      <c r="D12" s="28">
        <v>0</v>
      </c>
      <c r="E12" s="13"/>
      <c r="F12" s="28">
        <v>0</v>
      </c>
    </row>
    <row r="13" spans="2:6" ht="15">
      <c r="B13" s="9" t="s">
        <v>90</v>
      </c>
      <c r="C13" s="25"/>
      <c r="D13" s="28">
        <v>0</v>
      </c>
      <c r="E13" s="13"/>
      <c r="F13" s="28">
        <v>0</v>
      </c>
    </row>
    <row r="14" spans="2:6" ht="15">
      <c r="B14" s="9" t="s">
        <v>91</v>
      </c>
      <c r="C14" s="25"/>
      <c r="D14" s="28">
        <v>0</v>
      </c>
      <c r="E14" s="13"/>
      <c r="F14" s="28">
        <v>0</v>
      </c>
    </row>
    <row r="15" spans="2:6" ht="15">
      <c r="B15" s="9" t="s">
        <v>92</v>
      </c>
      <c r="C15" s="25"/>
      <c r="D15" s="28">
        <v>0</v>
      </c>
      <c r="E15" s="13"/>
      <c r="F15" s="28">
        <v>0</v>
      </c>
    </row>
    <row r="16" spans="2:6" ht="15">
      <c r="B16" s="9" t="s">
        <v>93</v>
      </c>
      <c r="C16" s="25"/>
      <c r="D16" s="28">
        <v>0</v>
      </c>
      <c r="E16" s="13"/>
      <c r="F16" s="28">
        <v>0</v>
      </c>
    </row>
    <row r="17" spans="2:6" ht="15">
      <c r="B17" s="9" t="s">
        <v>94</v>
      </c>
      <c r="C17" s="25"/>
      <c r="D17" s="28">
        <v>0</v>
      </c>
      <c r="E17" s="13"/>
      <c r="F17" s="28">
        <v>0</v>
      </c>
    </row>
    <row r="18" spans="2:6" ht="15">
      <c r="B18" s="9" t="s">
        <v>95</v>
      </c>
      <c r="C18" s="25"/>
      <c r="D18" s="28">
        <v>0</v>
      </c>
      <c r="E18" s="13"/>
      <c r="F18" s="28">
        <v>0</v>
      </c>
    </row>
    <row r="19" spans="2:6" ht="15">
      <c r="B19" s="9" t="s">
        <v>96</v>
      </c>
      <c r="C19" s="25"/>
      <c r="D19" s="28">
        <v>0</v>
      </c>
      <c r="E19" s="13"/>
      <c r="F19" s="28">
        <v>0</v>
      </c>
    </row>
    <row r="20" spans="2:6" ht="15">
      <c r="B20" s="9" t="s">
        <v>97</v>
      </c>
      <c r="C20" s="25"/>
      <c r="D20" s="28">
        <v>0</v>
      </c>
      <c r="E20" s="13"/>
      <c r="F20" s="28">
        <v>0</v>
      </c>
    </row>
    <row r="21" spans="2:6" ht="15">
      <c r="B21" s="9" t="s">
        <v>98</v>
      </c>
      <c r="C21" s="25"/>
      <c r="D21" s="28">
        <v>0</v>
      </c>
      <c r="E21" s="13"/>
      <c r="F21" s="28">
        <v>0</v>
      </c>
    </row>
    <row r="22" spans="2:6" ht="15">
      <c r="B22" s="9" t="s">
        <v>99</v>
      </c>
      <c r="C22" s="25"/>
      <c r="D22" s="28">
        <v>0</v>
      </c>
      <c r="E22" s="13"/>
      <c r="F22" s="28">
        <v>0</v>
      </c>
    </row>
    <row r="23" spans="2:6" ht="15">
      <c r="B23" s="9" t="s">
        <v>100</v>
      </c>
      <c r="C23" s="25"/>
      <c r="D23" s="28">
        <v>0</v>
      </c>
      <c r="E23" s="13"/>
      <c r="F23" s="28">
        <v>0</v>
      </c>
    </row>
    <row r="24" spans="2:6" ht="15">
      <c r="B24" s="9" t="s">
        <v>101</v>
      </c>
      <c r="C24" s="25"/>
      <c r="D24" s="28">
        <v>0</v>
      </c>
      <c r="E24" s="13"/>
      <c r="F24" s="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9.25" thickBot="1">
      <c r="A1" s="14" t="s">
        <v>134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130431</v>
      </c>
      <c r="E4" s="13"/>
      <c r="F4" s="31">
        <v>130431</v>
      </c>
      <c r="H4" t="s">
        <v>122</v>
      </c>
    </row>
    <row r="5" spans="2:9" ht="15">
      <c r="B5" s="9" t="s">
        <v>82</v>
      </c>
      <c r="C5" s="25"/>
      <c r="D5" s="31">
        <v>161980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116387</v>
      </c>
      <c r="E6" s="13"/>
      <c r="F6" s="34">
        <v>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141771</v>
      </c>
      <c r="E7" s="13"/>
      <c r="F7" s="34">
        <v>0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119100</v>
      </c>
      <c r="E8" s="13"/>
      <c r="F8" s="34">
        <v>0</v>
      </c>
    </row>
    <row r="9" spans="2:6" ht="15">
      <c r="B9" s="9" t="s">
        <v>86</v>
      </c>
      <c r="C9" s="25"/>
      <c r="D9" s="31">
        <v>117462</v>
      </c>
      <c r="E9" s="13"/>
      <c r="F9" s="31">
        <v>117462</v>
      </c>
    </row>
    <row r="10" spans="2:6" ht="15">
      <c r="B10" s="9" t="s">
        <v>87</v>
      </c>
      <c r="C10" s="25"/>
      <c r="D10" s="31">
        <v>145571</v>
      </c>
      <c r="E10" s="13"/>
      <c r="F10" s="34">
        <v>0</v>
      </c>
    </row>
    <row r="11" spans="2:6" ht="15">
      <c r="B11" s="9" t="s">
        <v>88</v>
      </c>
      <c r="C11" s="25"/>
      <c r="D11" s="31">
        <v>119691</v>
      </c>
      <c r="E11" s="13"/>
      <c r="F11" s="34">
        <v>0</v>
      </c>
    </row>
    <row r="12" spans="2:6" ht="15">
      <c r="B12" s="9" t="s">
        <v>89</v>
      </c>
      <c r="C12" s="25"/>
      <c r="D12" s="31">
        <v>129844</v>
      </c>
      <c r="E12" s="13"/>
      <c r="F12" s="31">
        <v>119407</v>
      </c>
    </row>
    <row r="13" spans="2:6" ht="15">
      <c r="B13" s="9" t="s">
        <v>90</v>
      </c>
      <c r="C13" s="25"/>
      <c r="D13" s="34">
        <v>0</v>
      </c>
      <c r="E13" s="13"/>
      <c r="F13" s="34">
        <v>0</v>
      </c>
    </row>
    <row r="14" spans="2:6" ht="15">
      <c r="B14" s="9" t="s">
        <v>91</v>
      </c>
      <c r="C14" s="25"/>
      <c r="D14" s="31">
        <v>140328</v>
      </c>
      <c r="E14" s="13"/>
      <c r="F14" s="34">
        <v>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146324</v>
      </c>
      <c r="E16" s="13"/>
      <c r="F16" s="31">
        <v>146324</v>
      </c>
    </row>
    <row r="17" spans="2:6" ht="15">
      <c r="B17" s="9" t="s">
        <v>94</v>
      </c>
      <c r="C17" s="25"/>
      <c r="D17" s="31">
        <v>124205</v>
      </c>
      <c r="E17" s="13"/>
      <c r="F17" s="31">
        <v>124205</v>
      </c>
    </row>
    <row r="18" spans="2:6" ht="15">
      <c r="B18" s="9" t="s">
        <v>95</v>
      </c>
      <c r="C18" s="25"/>
      <c r="D18" s="31">
        <v>133366</v>
      </c>
      <c r="E18" s="13"/>
      <c r="F18" s="34">
        <v>0</v>
      </c>
    </row>
    <row r="19" spans="2:6" ht="15">
      <c r="B19" s="9" t="s">
        <v>96</v>
      </c>
      <c r="C19" s="25"/>
      <c r="D19" s="31">
        <v>140680</v>
      </c>
      <c r="E19" s="13"/>
      <c r="F19" s="31">
        <v>136488</v>
      </c>
    </row>
    <row r="20" spans="2:6" ht="15">
      <c r="B20" s="9" t="s">
        <v>97</v>
      </c>
      <c r="C20" s="25"/>
      <c r="D20" s="34">
        <v>0</v>
      </c>
      <c r="E20" s="13"/>
      <c r="F20" s="34">
        <v>0</v>
      </c>
    </row>
    <row r="21" spans="2:6" ht="15">
      <c r="B21" s="9" t="s">
        <v>98</v>
      </c>
      <c r="C21" s="25"/>
      <c r="D21" s="31">
        <v>148462</v>
      </c>
      <c r="E21" s="13"/>
      <c r="F21" s="31">
        <v>148462</v>
      </c>
    </row>
    <row r="22" spans="2:6" ht="15">
      <c r="B22" s="9" t="s">
        <v>99</v>
      </c>
      <c r="C22" s="25"/>
      <c r="D22" s="31">
        <v>109837</v>
      </c>
      <c r="E22" s="13"/>
      <c r="F22" s="34">
        <v>0</v>
      </c>
    </row>
    <row r="23" spans="2:6" ht="15">
      <c r="B23" s="9" t="s">
        <v>100</v>
      </c>
      <c r="C23" s="25"/>
      <c r="D23" s="31">
        <v>132811</v>
      </c>
      <c r="E23" s="13"/>
      <c r="F23" s="34">
        <v>0</v>
      </c>
    </row>
    <row r="24" spans="2:6" ht="15">
      <c r="B24" s="9" t="s">
        <v>101</v>
      </c>
      <c r="C24" s="25"/>
      <c r="D24" s="34">
        <v>0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F1" sqref="F1:F16384"/>
    </sheetView>
  </sheetViews>
  <sheetFormatPr defaultColWidth="9.140625" defaultRowHeight="15"/>
  <cols>
    <col min="2" max="2" width="13.421875" style="0" customWidth="1"/>
    <col min="4" max="4" width="10.00390625" style="0" bestFit="1" customWidth="1"/>
    <col min="6" max="6" width="10.00390625" style="0" customWidth="1"/>
  </cols>
  <sheetData>
    <row r="1" ht="54.75" thickBot="1">
      <c r="A1" s="18" t="s">
        <v>145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104665</v>
      </c>
      <c r="E4" s="13"/>
      <c r="F4" s="31">
        <v>104665</v>
      </c>
      <c r="H4" t="s">
        <v>122</v>
      </c>
    </row>
    <row r="5" spans="2:9" ht="15">
      <c r="B5" s="9" t="s">
        <v>82</v>
      </c>
      <c r="C5" s="25"/>
      <c r="D5" s="31">
        <v>135274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99620</v>
      </c>
      <c r="E6" s="13"/>
      <c r="F6" s="31">
        <v>93810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124002</v>
      </c>
      <c r="E7" s="13"/>
      <c r="F7" s="31">
        <v>111305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99600</v>
      </c>
      <c r="E8" s="13"/>
      <c r="F8" s="31">
        <v>99600</v>
      </c>
    </row>
    <row r="9" spans="2:6" ht="15">
      <c r="B9" s="9" t="s">
        <v>86</v>
      </c>
      <c r="C9" s="25"/>
      <c r="D9" s="31">
        <v>96626</v>
      </c>
      <c r="E9" s="13"/>
      <c r="F9" s="31">
        <v>96626</v>
      </c>
    </row>
    <row r="10" spans="2:6" ht="15">
      <c r="B10" s="9" t="s">
        <v>87</v>
      </c>
      <c r="C10" s="25"/>
      <c r="D10" s="34">
        <v>0</v>
      </c>
      <c r="E10" s="13"/>
      <c r="F10" s="34">
        <v>0</v>
      </c>
    </row>
    <row r="11" spans="2:6" ht="15">
      <c r="B11" s="9" t="s">
        <v>88</v>
      </c>
      <c r="C11" s="25"/>
      <c r="D11" s="31">
        <v>107298</v>
      </c>
      <c r="E11" s="13"/>
      <c r="F11" s="34">
        <v>0</v>
      </c>
    </row>
    <row r="12" spans="2:6" ht="15">
      <c r="B12" s="9" t="s">
        <v>89</v>
      </c>
      <c r="C12" s="25"/>
      <c r="D12" s="31">
        <v>100824</v>
      </c>
      <c r="E12" s="13"/>
      <c r="F12" s="31">
        <v>100824</v>
      </c>
    </row>
    <row r="13" spans="2:6" ht="15">
      <c r="B13" s="9" t="s">
        <v>90</v>
      </c>
      <c r="C13" s="25"/>
      <c r="D13" s="31">
        <v>89197</v>
      </c>
      <c r="E13" s="13"/>
      <c r="F13" s="31">
        <v>80707</v>
      </c>
    </row>
    <row r="14" spans="2:6" ht="15">
      <c r="B14" s="9" t="s">
        <v>91</v>
      </c>
      <c r="C14" s="25"/>
      <c r="D14" s="31">
        <v>105977</v>
      </c>
      <c r="E14" s="13"/>
      <c r="F14" s="34">
        <v>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131845</v>
      </c>
      <c r="E16" s="13"/>
      <c r="F16" s="31">
        <v>131845</v>
      </c>
    </row>
    <row r="17" spans="2:6" ht="15">
      <c r="B17" s="9" t="s">
        <v>94</v>
      </c>
      <c r="C17" s="25"/>
      <c r="D17" s="31">
        <v>106795</v>
      </c>
      <c r="E17" s="13"/>
      <c r="F17" s="31">
        <v>103795</v>
      </c>
    </row>
    <row r="18" spans="2:6" ht="15">
      <c r="B18" s="9" t="s">
        <v>95</v>
      </c>
      <c r="C18" s="25"/>
      <c r="D18" s="31">
        <v>99993</v>
      </c>
      <c r="E18" s="13"/>
      <c r="F18" s="34">
        <v>0</v>
      </c>
    </row>
    <row r="19" spans="2:6" ht="15">
      <c r="B19" s="9" t="s">
        <v>96</v>
      </c>
      <c r="C19" s="25"/>
      <c r="D19" s="31">
        <v>121221</v>
      </c>
      <c r="E19" s="13"/>
      <c r="F19" s="31">
        <v>107669</v>
      </c>
    </row>
    <row r="20" spans="2:6" ht="15">
      <c r="B20" s="9" t="s">
        <v>97</v>
      </c>
      <c r="C20" s="25"/>
      <c r="D20" s="32">
        <v>97927</v>
      </c>
      <c r="E20" s="13"/>
      <c r="F20" s="34">
        <v>0</v>
      </c>
    </row>
    <row r="21" spans="2:6" ht="15">
      <c r="B21" s="9" t="s">
        <v>98</v>
      </c>
      <c r="C21" s="25"/>
      <c r="D21" s="31">
        <v>119295</v>
      </c>
      <c r="E21" s="13"/>
      <c r="F21" s="31">
        <v>119295</v>
      </c>
    </row>
    <row r="22" spans="2:6" ht="15">
      <c r="B22" s="9" t="s">
        <v>99</v>
      </c>
      <c r="C22" s="25"/>
      <c r="D22" s="31">
        <v>98265</v>
      </c>
      <c r="E22" s="13"/>
      <c r="F22" s="31">
        <v>98115</v>
      </c>
    </row>
    <row r="23" spans="2:6" ht="15">
      <c r="B23" s="9" t="s">
        <v>100</v>
      </c>
      <c r="C23" s="25"/>
      <c r="D23" s="34">
        <v>0</v>
      </c>
      <c r="E23" s="13"/>
      <c r="F23" s="34">
        <v>0</v>
      </c>
    </row>
    <row r="24" spans="2:6" ht="15">
      <c r="B24" s="9" t="s">
        <v>101</v>
      </c>
      <c r="C24" s="25"/>
      <c r="D24" s="31">
        <v>101140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F2" sqref="F1:F16384"/>
    </sheetView>
  </sheetViews>
  <sheetFormatPr defaultColWidth="9.140625" defaultRowHeight="15"/>
  <cols>
    <col min="2" max="2" width="13.421875" style="0" customWidth="1"/>
    <col min="4" max="4" width="10.00390625" style="0" bestFit="1" customWidth="1"/>
    <col min="6" max="6" width="10.00390625" style="0" customWidth="1"/>
  </cols>
  <sheetData>
    <row r="1" ht="54.75" thickBot="1">
      <c r="A1" s="18" t="s">
        <v>146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117829</v>
      </c>
      <c r="E4" s="13"/>
      <c r="F4" s="31">
        <v>117829</v>
      </c>
      <c r="H4" t="s">
        <v>122</v>
      </c>
    </row>
    <row r="5" spans="2:9" ht="15">
      <c r="B5" s="9" t="s">
        <v>82</v>
      </c>
      <c r="C5" s="25"/>
      <c r="D5" s="31">
        <v>154174</v>
      </c>
      <c r="E5" s="13"/>
      <c r="F5" s="34">
        <v>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111514</v>
      </c>
      <c r="E6" s="13"/>
      <c r="F6" s="31">
        <v>105067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134672</v>
      </c>
      <c r="E7" s="13"/>
      <c r="F7" s="31">
        <v>134129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109800</v>
      </c>
      <c r="E8" s="13"/>
      <c r="F8" s="31">
        <v>109800</v>
      </c>
    </row>
    <row r="9" spans="2:6" ht="15">
      <c r="B9" s="9" t="s">
        <v>86</v>
      </c>
      <c r="C9" s="25"/>
      <c r="D9" s="31">
        <v>107731</v>
      </c>
      <c r="E9" s="13"/>
      <c r="F9" s="31">
        <v>107731</v>
      </c>
    </row>
    <row r="10" spans="2:6" ht="15">
      <c r="B10" s="9" t="s">
        <v>87</v>
      </c>
      <c r="C10" s="25"/>
      <c r="D10" s="31">
        <v>110066</v>
      </c>
      <c r="E10" s="13"/>
      <c r="F10" s="34">
        <v>0</v>
      </c>
    </row>
    <row r="11" spans="2:6" ht="15">
      <c r="B11" s="9" t="s">
        <v>88</v>
      </c>
      <c r="C11" s="25"/>
      <c r="D11" s="31">
        <v>117691</v>
      </c>
      <c r="E11" s="13"/>
      <c r="F11" s="34">
        <v>0</v>
      </c>
    </row>
    <row r="12" spans="2:6" ht="15">
      <c r="B12" s="9" t="s">
        <v>89</v>
      </c>
      <c r="C12" s="25"/>
      <c r="D12" s="31">
        <v>114434</v>
      </c>
      <c r="E12" s="13"/>
      <c r="F12" s="31">
        <v>105203</v>
      </c>
    </row>
    <row r="13" spans="2:6" ht="15">
      <c r="B13" s="9" t="s">
        <v>90</v>
      </c>
      <c r="C13" s="25"/>
      <c r="D13" s="31">
        <v>104458</v>
      </c>
      <c r="E13" s="13"/>
      <c r="F13" s="31">
        <v>100797</v>
      </c>
    </row>
    <row r="14" spans="2:6" ht="15">
      <c r="B14" s="9" t="s">
        <v>91</v>
      </c>
      <c r="C14" s="25"/>
      <c r="D14" s="31">
        <v>127935</v>
      </c>
      <c r="E14" s="13"/>
      <c r="F14" s="34">
        <v>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140928</v>
      </c>
      <c r="E16" s="13"/>
      <c r="F16" s="31">
        <v>140928</v>
      </c>
    </row>
    <row r="17" spans="2:6" ht="15">
      <c r="B17" s="9" t="s">
        <v>94</v>
      </c>
      <c r="C17" s="25"/>
      <c r="D17" s="31">
        <v>117814</v>
      </c>
      <c r="E17" s="13"/>
      <c r="F17" s="31">
        <v>114814</v>
      </c>
    </row>
    <row r="18" spans="2:6" ht="15">
      <c r="B18" s="9" t="s">
        <v>95</v>
      </c>
      <c r="C18" s="25"/>
      <c r="D18" s="31">
        <v>116195</v>
      </c>
      <c r="E18" s="13"/>
      <c r="F18" s="34">
        <v>0</v>
      </c>
    </row>
    <row r="19" spans="2:6" ht="15">
      <c r="B19" s="9" t="s">
        <v>96</v>
      </c>
      <c r="C19" s="25"/>
      <c r="D19" s="31">
        <v>129313</v>
      </c>
      <c r="E19" s="13"/>
      <c r="F19" s="31">
        <v>121532</v>
      </c>
    </row>
    <row r="20" spans="2:6" ht="15">
      <c r="B20" s="9" t="s">
        <v>97</v>
      </c>
      <c r="C20" s="25"/>
      <c r="D20" s="32">
        <v>118056</v>
      </c>
      <c r="E20" s="13"/>
      <c r="F20" s="34">
        <v>0</v>
      </c>
    </row>
    <row r="21" spans="2:6" ht="15">
      <c r="B21" s="9" t="s">
        <v>98</v>
      </c>
      <c r="C21" s="25"/>
      <c r="D21" s="31">
        <v>132249</v>
      </c>
      <c r="E21" s="13"/>
      <c r="F21" s="31">
        <v>132249</v>
      </c>
    </row>
    <row r="22" spans="2:6" ht="15">
      <c r="B22" s="9" t="s">
        <v>99</v>
      </c>
      <c r="C22" s="25"/>
      <c r="D22" s="31">
        <v>103955</v>
      </c>
      <c r="E22" s="13"/>
      <c r="F22" s="34">
        <v>0</v>
      </c>
    </row>
    <row r="23" spans="2:6" ht="15">
      <c r="B23" s="9" t="s">
        <v>100</v>
      </c>
      <c r="C23" s="25"/>
      <c r="D23" s="31">
        <v>129418</v>
      </c>
      <c r="E23" s="13"/>
      <c r="F23" s="31">
        <v>120817</v>
      </c>
    </row>
    <row r="24" spans="2:6" ht="15">
      <c r="B24" s="9" t="s">
        <v>101</v>
      </c>
      <c r="C24" s="25"/>
      <c r="D24" s="31">
        <v>109737</v>
      </c>
      <c r="E24" s="13"/>
      <c r="F24" s="3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3">
      <selection activeCell="F1" sqref="F1:F16384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4.75" thickBot="1">
      <c r="A1" s="18" t="s">
        <v>147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58790</v>
      </c>
      <c r="E4" s="13"/>
      <c r="F4" s="31">
        <v>30000</v>
      </c>
      <c r="H4" t="s">
        <v>122</v>
      </c>
    </row>
    <row r="5" spans="2:9" ht="15">
      <c r="B5" s="9" t="s">
        <v>82</v>
      </c>
      <c r="C5" s="25"/>
      <c r="D5" s="31">
        <v>123480</v>
      </c>
      <c r="E5" s="13"/>
      <c r="F5" s="31">
        <v>51872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92536</v>
      </c>
      <c r="E6" s="13"/>
      <c r="F6" s="31">
        <v>41701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101345</v>
      </c>
      <c r="E7" s="13"/>
      <c r="F7" s="31">
        <v>35109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4">
        <v>0</v>
      </c>
      <c r="E8" s="13"/>
      <c r="F8" s="34">
        <v>0</v>
      </c>
    </row>
    <row r="9" spans="2:8" ht="15">
      <c r="B9" s="9" t="s">
        <v>86</v>
      </c>
      <c r="C9" s="25"/>
      <c r="D9" s="31">
        <v>72327</v>
      </c>
      <c r="E9" s="13"/>
      <c r="F9" s="31">
        <v>23906</v>
      </c>
      <c r="H9" s="24"/>
    </row>
    <row r="10" spans="2:6" ht="15">
      <c r="B10" s="9" t="s">
        <v>87</v>
      </c>
      <c r="C10" s="25"/>
      <c r="D10" s="31">
        <v>160000</v>
      </c>
      <c r="E10" s="13"/>
      <c r="F10" s="31">
        <v>32000</v>
      </c>
    </row>
    <row r="11" spans="2:6" ht="15">
      <c r="B11" s="9" t="s">
        <v>88</v>
      </c>
      <c r="C11" s="25"/>
      <c r="D11" s="31">
        <v>75495</v>
      </c>
      <c r="E11" s="13"/>
      <c r="F11" s="31">
        <v>59195</v>
      </c>
    </row>
    <row r="12" spans="2:6" ht="15">
      <c r="B12" s="9" t="s">
        <v>89</v>
      </c>
      <c r="C12" s="25"/>
      <c r="D12" s="31">
        <v>131580</v>
      </c>
      <c r="E12" s="13"/>
      <c r="F12" s="31">
        <v>26071</v>
      </c>
    </row>
    <row r="13" spans="2:6" ht="15">
      <c r="B13" s="9" t="s">
        <v>90</v>
      </c>
      <c r="C13" s="25"/>
      <c r="D13" s="34">
        <v>0</v>
      </c>
      <c r="E13" s="13"/>
      <c r="F13" s="34">
        <v>0</v>
      </c>
    </row>
    <row r="14" spans="2:6" ht="15">
      <c r="B14" s="9" t="s">
        <v>91</v>
      </c>
      <c r="C14" s="25"/>
      <c r="D14" s="31">
        <v>145230</v>
      </c>
      <c r="E14" s="13"/>
      <c r="F14" s="31">
        <v>78540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107000</v>
      </c>
      <c r="E16" s="13"/>
      <c r="F16" s="31">
        <v>66750</v>
      </c>
    </row>
    <row r="17" spans="2:6" ht="15">
      <c r="B17" s="9" t="s">
        <v>94</v>
      </c>
      <c r="C17" s="25"/>
      <c r="D17" s="34">
        <v>0</v>
      </c>
      <c r="E17" s="13"/>
      <c r="F17" s="34">
        <v>0</v>
      </c>
    </row>
    <row r="18" spans="2:6" ht="15">
      <c r="B18" s="9" t="s">
        <v>95</v>
      </c>
      <c r="C18" s="25"/>
      <c r="D18" s="34">
        <v>0</v>
      </c>
      <c r="E18" s="13"/>
      <c r="F18" s="34">
        <v>0</v>
      </c>
    </row>
    <row r="19" spans="2:6" ht="15">
      <c r="B19" s="9" t="s">
        <v>96</v>
      </c>
      <c r="C19" s="25"/>
      <c r="D19" s="31">
        <v>118077</v>
      </c>
      <c r="E19" s="13"/>
      <c r="F19" s="31">
        <v>82857</v>
      </c>
    </row>
    <row r="20" spans="2:6" ht="15">
      <c r="B20" s="9" t="s">
        <v>97</v>
      </c>
      <c r="C20" s="25"/>
      <c r="D20" s="34">
        <v>0</v>
      </c>
      <c r="E20" s="13"/>
      <c r="F20" s="34">
        <v>0</v>
      </c>
    </row>
    <row r="21" spans="2:6" ht="15">
      <c r="B21" s="9" t="s">
        <v>98</v>
      </c>
      <c r="C21" s="25"/>
      <c r="D21" s="31">
        <v>72875</v>
      </c>
      <c r="E21" s="13"/>
      <c r="F21" s="31">
        <v>72875</v>
      </c>
    </row>
    <row r="22" spans="2:6" ht="15">
      <c r="B22" s="9" t="s">
        <v>99</v>
      </c>
      <c r="C22" s="25"/>
      <c r="D22" s="31">
        <v>73188</v>
      </c>
      <c r="E22" s="13"/>
      <c r="F22" s="34">
        <v>0</v>
      </c>
    </row>
    <row r="23" spans="2:6" ht="15">
      <c r="B23" s="9" t="s">
        <v>100</v>
      </c>
      <c r="C23" s="25"/>
      <c r="D23" s="31">
        <v>160000</v>
      </c>
      <c r="E23" s="13"/>
      <c r="F23" s="31">
        <v>72963</v>
      </c>
    </row>
    <row r="24" spans="2:6" ht="15">
      <c r="B24" s="9" t="s">
        <v>101</v>
      </c>
      <c r="C24" s="25"/>
      <c r="D24" s="31">
        <v>81849</v>
      </c>
      <c r="E24" s="13"/>
      <c r="F24" s="31">
        <v>78658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H8" sqref="H8"/>
    </sheetView>
  </sheetViews>
  <sheetFormatPr defaultColWidth="9.140625" defaultRowHeight="15"/>
  <cols>
    <col min="3" max="3" width="13.421875" style="0" customWidth="1"/>
    <col min="5" max="5" width="10.00390625" style="0" customWidth="1"/>
    <col min="7" max="7" width="11.57421875" style="0" bestFit="1" customWidth="1"/>
    <col min="8" max="8" width="15.00390625" style="0" customWidth="1"/>
    <col min="9" max="9" width="11.57421875" style="0" hidden="1" customWidth="1"/>
  </cols>
  <sheetData>
    <row r="1" ht="59.25" thickBot="1">
      <c r="A1" s="14" t="s">
        <v>9</v>
      </c>
    </row>
    <row r="2" spans="3:5" ht="15.75" thickBot="1">
      <c r="C2" s="10" t="s">
        <v>79</v>
      </c>
      <c r="D2" s="11"/>
      <c r="E2" s="12" t="s">
        <v>80</v>
      </c>
    </row>
    <row r="3" spans="3:5" ht="15">
      <c r="C3" s="25"/>
      <c r="D3" s="25"/>
      <c r="E3" s="25"/>
    </row>
    <row r="4" spans="3:5" ht="15">
      <c r="C4" s="9" t="s">
        <v>81</v>
      </c>
      <c r="D4" s="25"/>
      <c r="E4" s="31">
        <v>68000</v>
      </c>
    </row>
    <row r="5" spans="3:9" ht="15">
      <c r="C5" s="9" t="s">
        <v>82</v>
      </c>
      <c r="D5" s="25"/>
      <c r="E5" s="31">
        <v>156065</v>
      </c>
      <c r="G5" s="9" t="s">
        <v>104</v>
      </c>
      <c r="H5" s="29">
        <f>I5/18</f>
        <v>96460.66444444444</v>
      </c>
      <c r="I5" s="41">
        <f>SUM(E4:E24)-E18</f>
        <v>1736291.96</v>
      </c>
    </row>
    <row r="6" spans="3:8" ht="15">
      <c r="C6" s="9" t="s">
        <v>83</v>
      </c>
      <c r="D6" s="25"/>
      <c r="E6" s="31">
        <v>76514</v>
      </c>
      <c r="G6" s="9" t="s">
        <v>103</v>
      </c>
      <c r="H6" s="30">
        <v>156065</v>
      </c>
    </row>
    <row r="7" spans="3:8" ht="15">
      <c r="C7" s="9" t="s">
        <v>84</v>
      </c>
      <c r="D7" s="25"/>
      <c r="E7" s="31">
        <v>119510</v>
      </c>
      <c r="G7" s="9" t="s">
        <v>105</v>
      </c>
      <c r="H7" s="30">
        <f>E9</f>
        <v>61200</v>
      </c>
    </row>
    <row r="8" spans="3:5" ht="15">
      <c r="C8" s="9" t="s">
        <v>85</v>
      </c>
      <c r="D8" s="25"/>
      <c r="E8" s="31">
        <v>99000</v>
      </c>
    </row>
    <row r="9" spans="3:5" ht="15">
      <c r="C9" s="9" t="s">
        <v>86</v>
      </c>
      <c r="D9" s="25"/>
      <c r="E9" s="31">
        <v>61200</v>
      </c>
    </row>
    <row r="10" spans="3:7" ht="15">
      <c r="C10" s="9" t="s">
        <v>87</v>
      </c>
      <c r="D10" s="25"/>
      <c r="E10" s="31">
        <v>95000</v>
      </c>
      <c r="G10" s="41"/>
    </row>
    <row r="11" spans="3:5" ht="15">
      <c r="C11" s="9" t="s">
        <v>88</v>
      </c>
      <c r="D11" s="25"/>
      <c r="E11" s="34">
        <v>0</v>
      </c>
    </row>
    <row r="12" spans="3:5" ht="15">
      <c r="C12" s="9" t="s">
        <v>89</v>
      </c>
      <c r="D12" s="25"/>
      <c r="E12" s="31">
        <v>111777</v>
      </c>
    </row>
    <row r="13" spans="3:8" ht="15">
      <c r="C13" s="9" t="s">
        <v>90</v>
      </c>
      <c r="D13" s="25"/>
      <c r="E13" s="34">
        <v>0</v>
      </c>
      <c r="H13" s="41"/>
    </row>
    <row r="14" spans="3:5" ht="15">
      <c r="C14" s="9" t="s">
        <v>91</v>
      </c>
      <c r="D14" s="25"/>
      <c r="E14" s="31">
        <v>108691</v>
      </c>
    </row>
    <row r="15" spans="3:5" ht="15">
      <c r="C15" s="9" t="s">
        <v>92</v>
      </c>
      <c r="D15" s="25"/>
      <c r="E15" s="33">
        <v>113696</v>
      </c>
    </row>
    <row r="16" spans="3:5" ht="15">
      <c r="C16" s="9" t="s">
        <v>93</v>
      </c>
      <c r="D16" s="25"/>
      <c r="E16" s="31">
        <v>139174</v>
      </c>
    </row>
    <row r="17" spans="3:5" ht="15">
      <c r="C17" s="9" t="s">
        <v>94</v>
      </c>
      <c r="D17" s="25"/>
      <c r="E17" s="31">
        <v>74115</v>
      </c>
    </row>
    <row r="18" spans="3:5" ht="15">
      <c r="C18" s="9" t="s">
        <v>95</v>
      </c>
      <c r="D18" s="43" t="s">
        <v>155</v>
      </c>
      <c r="E18" s="31">
        <v>8500</v>
      </c>
    </row>
    <row r="19" spans="3:5" ht="15">
      <c r="C19" s="9" t="s">
        <v>96</v>
      </c>
      <c r="D19" s="25"/>
      <c r="E19" s="31">
        <v>94089</v>
      </c>
    </row>
    <row r="20" spans="3:5" ht="15">
      <c r="C20" s="9" t="s">
        <v>97</v>
      </c>
      <c r="D20" s="25"/>
      <c r="E20" s="32">
        <v>72457</v>
      </c>
    </row>
    <row r="21" spans="3:5" ht="15">
      <c r="C21" s="9" t="s">
        <v>98</v>
      </c>
      <c r="D21" s="25"/>
      <c r="E21" s="31">
        <v>97000</v>
      </c>
    </row>
    <row r="22" spans="3:5" ht="15">
      <c r="C22" s="9" t="s">
        <v>99</v>
      </c>
      <c r="D22" s="25"/>
      <c r="E22" s="31">
        <v>73678</v>
      </c>
    </row>
    <row r="23" spans="3:5" ht="15">
      <c r="C23" s="9" t="s">
        <v>100</v>
      </c>
      <c r="D23" s="25"/>
      <c r="E23" s="31">
        <v>102334.96</v>
      </c>
    </row>
    <row r="24" spans="3:5" ht="15">
      <c r="C24" s="9" t="s">
        <v>101</v>
      </c>
      <c r="D24" s="25"/>
      <c r="E24" s="31">
        <v>73991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4.75" thickBot="1">
      <c r="A1" s="18" t="s">
        <v>148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51283</v>
      </c>
      <c r="E4" s="13"/>
      <c r="F4" s="31">
        <v>23625</v>
      </c>
      <c r="H4" t="s">
        <v>122</v>
      </c>
    </row>
    <row r="5" spans="2:9" ht="15">
      <c r="B5" s="9" t="s">
        <v>82</v>
      </c>
      <c r="C5" s="25"/>
      <c r="D5" s="31">
        <v>89801</v>
      </c>
      <c r="E5" s="13"/>
      <c r="F5" s="31">
        <v>28740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53746</v>
      </c>
      <c r="E6" s="13"/>
      <c r="F6" s="31">
        <v>27151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101345</v>
      </c>
      <c r="E7" s="13"/>
      <c r="F7" s="31">
        <v>35109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68200</v>
      </c>
      <c r="E8" s="13"/>
      <c r="F8" s="31">
        <v>27300</v>
      </c>
    </row>
    <row r="9" spans="2:6" ht="15">
      <c r="B9" s="9" t="s">
        <v>86</v>
      </c>
      <c r="C9" s="25"/>
      <c r="D9" s="31">
        <v>43489</v>
      </c>
      <c r="E9" s="13"/>
      <c r="F9" s="31">
        <v>22402</v>
      </c>
    </row>
    <row r="10" spans="2:6" ht="15">
      <c r="B10" s="9" t="s">
        <v>87</v>
      </c>
      <c r="C10" s="25"/>
      <c r="D10" s="31">
        <v>61970</v>
      </c>
      <c r="E10" s="13"/>
      <c r="F10" s="31">
        <v>35666</v>
      </c>
    </row>
    <row r="11" spans="2:6" ht="15">
      <c r="B11" s="9" t="s">
        <v>88</v>
      </c>
      <c r="C11" s="25"/>
      <c r="D11" s="31">
        <v>64233</v>
      </c>
      <c r="E11" s="13"/>
      <c r="F11" s="31">
        <v>29621</v>
      </c>
    </row>
    <row r="12" spans="2:6" ht="15">
      <c r="B12" s="9" t="s">
        <v>89</v>
      </c>
      <c r="C12" s="25"/>
      <c r="D12" s="31">
        <v>48107</v>
      </c>
      <c r="E12" s="13"/>
      <c r="F12" s="31">
        <v>21300</v>
      </c>
    </row>
    <row r="13" spans="2:6" ht="15">
      <c r="B13" s="9" t="s">
        <v>90</v>
      </c>
      <c r="C13" s="25"/>
      <c r="D13" s="31">
        <v>67450</v>
      </c>
      <c r="E13" s="13"/>
      <c r="F13" s="31">
        <v>25238</v>
      </c>
    </row>
    <row r="14" spans="2:6" ht="15">
      <c r="B14" s="9" t="s">
        <v>91</v>
      </c>
      <c r="C14" s="25"/>
      <c r="D14" s="31">
        <v>68000</v>
      </c>
      <c r="E14" s="13"/>
      <c r="F14" s="31">
        <v>29336</v>
      </c>
    </row>
    <row r="15" spans="2:6" ht="15">
      <c r="B15" s="9" t="s">
        <v>92</v>
      </c>
      <c r="C15" s="25"/>
      <c r="D15" s="34">
        <v>0</v>
      </c>
      <c r="E15" s="13"/>
      <c r="F15" s="34">
        <v>0</v>
      </c>
    </row>
    <row r="16" spans="2:6" ht="15">
      <c r="B16" s="9" t="s">
        <v>93</v>
      </c>
      <c r="C16" s="25"/>
      <c r="D16" s="31">
        <v>66525</v>
      </c>
      <c r="E16" s="13"/>
      <c r="F16" s="31">
        <v>23000</v>
      </c>
    </row>
    <row r="17" spans="2:6" ht="15">
      <c r="B17" s="9" t="s">
        <v>94</v>
      </c>
      <c r="C17" s="25"/>
      <c r="D17" s="34">
        <v>0</v>
      </c>
      <c r="E17" s="13"/>
      <c r="F17" s="34">
        <v>0</v>
      </c>
    </row>
    <row r="18" spans="2:6" ht="15">
      <c r="B18" s="9" t="s">
        <v>95</v>
      </c>
      <c r="C18" s="25"/>
      <c r="D18" s="31">
        <v>59440</v>
      </c>
      <c r="E18" s="13"/>
      <c r="F18" s="31">
        <v>29027</v>
      </c>
    </row>
    <row r="19" spans="2:6" ht="15">
      <c r="B19" s="9" t="s">
        <v>96</v>
      </c>
      <c r="C19" s="25"/>
      <c r="D19" s="31">
        <v>83005</v>
      </c>
      <c r="E19" s="13"/>
      <c r="F19" s="31">
        <v>32228</v>
      </c>
    </row>
    <row r="20" spans="2:6" ht="15">
      <c r="B20" s="9" t="s">
        <v>97</v>
      </c>
      <c r="C20" s="25"/>
      <c r="D20" s="32">
        <v>87527</v>
      </c>
      <c r="E20" s="13"/>
      <c r="F20" s="32">
        <v>29177</v>
      </c>
    </row>
    <row r="21" spans="2:6" ht="15">
      <c r="B21" s="9" t="s">
        <v>98</v>
      </c>
      <c r="C21" s="25"/>
      <c r="D21" s="34">
        <v>0</v>
      </c>
      <c r="E21" s="13"/>
      <c r="F21" s="34">
        <v>0</v>
      </c>
    </row>
    <row r="22" spans="2:6" ht="15">
      <c r="B22" s="9" t="s">
        <v>99</v>
      </c>
      <c r="C22" s="25"/>
      <c r="D22" s="31">
        <v>54231</v>
      </c>
      <c r="E22" s="13"/>
      <c r="F22" s="31">
        <v>26164</v>
      </c>
    </row>
    <row r="23" spans="2:6" ht="15">
      <c r="B23" s="9" t="s">
        <v>100</v>
      </c>
      <c r="C23" s="25"/>
      <c r="D23" s="31">
        <v>76378</v>
      </c>
      <c r="E23" s="13"/>
      <c r="F23" s="31">
        <v>36204</v>
      </c>
    </row>
    <row r="24" spans="2:6" ht="15">
      <c r="B24" s="9" t="s">
        <v>101</v>
      </c>
      <c r="C24" s="25"/>
      <c r="D24" s="31">
        <v>41918</v>
      </c>
      <c r="E24" s="13"/>
      <c r="F24" s="31">
        <v>25500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421875" style="0" customWidth="1"/>
    <col min="4" max="4" width="10.00390625" style="0" customWidth="1"/>
    <col min="6" max="6" width="10.00390625" style="0" customWidth="1"/>
  </cols>
  <sheetData>
    <row r="1" ht="54.75" thickBot="1">
      <c r="A1" s="18" t="s">
        <v>156</v>
      </c>
    </row>
    <row r="2" spans="2:6" ht="15.75" thickBot="1">
      <c r="B2" s="10" t="s">
        <v>79</v>
      </c>
      <c r="C2" s="11"/>
      <c r="D2" s="11" t="s">
        <v>124</v>
      </c>
      <c r="E2" s="11"/>
      <c r="F2" s="12" t="s">
        <v>123</v>
      </c>
    </row>
    <row r="3" spans="2:6" ht="15">
      <c r="B3" s="25"/>
      <c r="C3" s="25"/>
      <c r="D3" s="25"/>
      <c r="E3" s="25"/>
      <c r="F3" s="25"/>
    </row>
    <row r="4" spans="2:8" ht="15">
      <c r="B4" s="9" t="s">
        <v>81</v>
      </c>
      <c r="C4" s="25"/>
      <c r="D4" s="31">
        <v>117706</v>
      </c>
      <c r="E4" s="13"/>
      <c r="F4" s="31">
        <v>50000</v>
      </c>
      <c r="H4" t="s">
        <v>122</v>
      </c>
    </row>
    <row r="5" spans="2:9" ht="15">
      <c r="B5" s="9" t="s">
        <v>82</v>
      </c>
      <c r="C5" s="25"/>
      <c r="D5" s="31">
        <v>154116</v>
      </c>
      <c r="E5" s="13"/>
      <c r="F5" s="31">
        <v>54000</v>
      </c>
      <c r="H5" s="9" t="s">
        <v>122</v>
      </c>
      <c r="I5" s="13" t="s">
        <v>122</v>
      </c>
    </row>
    <row r="6" spans="2:9" ht="15">
      <c r="B6" s="9" t="s">
        <v>83</v>
      </c>
      <c r="C6" s="25"/>
      <c r="D6" s="31">
        <v>124545</v>
      </c>
      <c r="E6" s="13"/>
      <c r="F6" s="31">
        <v>48400</v>
      </c>
      <c r="H6" s="9" t="s">
        <v>122</v>
      </c>
      <c r="I6" s="13" t="s">
        <v>122</v>
      </c>
    </row>
    <row r="7" spans="2:9" ht="15">
      <c r="B7" s="9" t="s">
        <v>84</v>
      </c>
      <c r="C7" s="25"/>
      <c r="D7" s="31">
        <v>145000</v>
      </c>
      <c r="E7" s="13"/>
      <c r="F7" s="31">
        <v>54855</v>
      </c>
      <c r="H7" s="9" t="s">
        <v>122</v>
      </c>
      <c r="I7" s="13" t="s">
        <v>122</v>
      </c>
    </row>
    <row r="8" spans="2:6" ht="15">
      <c r="B8" s="9" t="s">
        <v>85</v>
      </c>
      <c r="C8" s="25"/>
      <c r="D8" s="31">
        <v>103500</v>
      </c>
      <c r="E8" s="13"/>
      <c r="F8" s="31">
        <v>68900</v>
      </c>
    </row>
    <row r="9" spans="2:6" ht="15">
      <c r="B9" s="9" t="s">
        <v>86</v>
      </c>
      <c r="C9" s="25"/>
      <c r="D9" s="31">
        <v>104402</v>
      </c>
      <c r="E9" s="13"/>
      <c r="F9" s="31">
        <v>58247</v>
      </c>
    </row>
    <row r="10" spans="2:6" ht="15">
      <c r="B10" s="9" t="s">
        <v>87</v>
      </c>
      <c r="C10" s="25"/>
      <c r="D10" s="31">
        <v>130809</v>
      </c>
      <c r="E10" s="13"/>
      <c r="F10" s="31">
        <v>49002</v>
      </c>
    </row>
    <row r="11" spans="2:6" ht="15">
      <c r="B11" s="9" t="s">
        <v>88</v>
      </c>
      <c r="C11" s="25"/>
      <c r="D11" s="31">
        <v>107916</v>
      </c>
      <c r="E11" s="13"/>
      <c r="F11" s="31">
        <v>47154</v>
      </c>
    </row>
    <row r="12" spans="2:6" ht="15">
      <c r="B12" s="9" t="s">
        <v>89</v>
      </c>
      <c r="C12" s="25"/>
      <c r="D12" s="31">
        <v>134000</v>
      </c>
      <c r="E12" s="13"/>
      <c r="F12" s="31">
        <v>50000</v>
      </c>
    </row>
    <row r="13" spans="2:6" ht="15">
      <c r="B13" s="9" t="s">
        <v>90</v>
      </c>
      <c r="C13" s="25"/>
      <c r="D13" s="31">
        <v>111250</v>
      </c>
      <c r="E13" s="13"/>
      <c r="F13" s="31">
        <v>65500</v>
      </c>
    </row>
    <row r="14" spans="2:6" ht="15">
      <c r="B14" s="9" t="s">
        <v>91</v>
      </c>
      <c r="C14" s="25"/>
      <c r="D14" s="31">
        <v>130560</v>
      </c>
      <c r="E14" s="13"/>
      <c r="F14" s="31">
        <v>61684</v>
      </c>
    </row>
    <row r="15" spans="2:6" ht="15">
      <c r="B15" s="9" t="s">
        <v>92</v>
      </c>
      <c r="C15" s="25"/>
      <c r="D15" s="31">
        <v>0</v>
      </c>
      <c r="E15" s="13"/>
      <c r="F15" s="31">
        <v>0</v>
      </c>
    </row>
    <row r="16" spans="2:6" ht="15">
      <c r="B16" s="9" t="s">
        <v>93</v>
      </c>
      <c r="C16" s="25"/>
      <c r="D16" s="31">
        <v>155000</v>
      </c>
      <c r="E16" s="13"/>
      <c r="F16" s="31">
        <v>50000</v>
      </c>
    </row>
    <row r="17" spans="2:6" ht="15">
      <c r="B17" s="9" t="s">
        <v>94</v>
      </c>
      <c r="C17" s="25"/>
      <c r="D17" s="31">
        <v>125931</v>
      </c>
      <c r="E17" s="13"/>
      <c r="F17" s="31">
        <v>55000</v>
      </c>
    </row>
    <row r="18" spans="2:6" ht="15">
      <c r="B18" s="9" t="s">
        <v>95</v>
      </c>
      <c r="C18" s="25"/>
      <c r="D18" s="31">
        <v>137286</v>
      </c>
      <c r="E18" s="13"/>
      <c r="F18" s="31">
        <v>0</v>
      </c>
    </row>
    <row r="19" spans="2:6" ht="15">
      <c r="B19" s="9" t="s">
        <v>96</v>
      </c>
      <c r="C19" s="25"/>
      <c r="D19" s="31">
        <v>143130</v>
      </c>
      <c r="E19" s="13"/>
      <c r="F19" s="31">
        <v>59489</v>
      </c>
    </row>
    <row r="20" spans="2:6" ht="15">
      <c r="B20" s="9" t="s">
        <v>97</v>
      </c>
      <c r="C20" s="25"/>
      <c r="D20" s="31">
        <v>82880</v>
      </c>
      <c r="E20" s="13"/>
      <c r="F20" s="31">
        <v>53840</v>
      </c>
    </row>
    <row r="21" spans="2:6" ht="15">
      <c r="B21" s="9" t="s">
        <v>98</v>
      </c>
      <c r="C21" s="25"/>
      <c r="D21" s="31">
        <v>144566</v>
      </c>
      <c r="E21" s="13"/>
      <c r="F21" s="31">
        <v>55000</v>
      </c>
    </row>
    <row r="22" spans="2:6" ht="15">
      <c r="B22" s="9" t="s">
        <v>99</v>
      </c>
      <c r="C22" s="25"/>
      <c r="D22" s="31">
        <v>126374</v>
      </c>
      <c r="E22" s="13"/>
      <c r="F22" s="31">
        <v>48000</v>
      </c>
    </row>
    <row r="23" spans="2:6" ht="15">
      <c r="B23" s="9" t="s">
        <v>100</v>
      </c>
      <c r="C23" s="25"/>
      <c r="D23" s="31">
        <v>163008</v>
      </c>
      <c r="E23" s="13"/>
      <c r="F23" s="31">
        <v>50613</v>
      </c>
    </row>
    <row r="24" spans="2:6" ht="15">
      <c r="B24" s="9" t="s">
        <v>101</v>
      </c>
      <c r="C24" s="25"/>
      <c r="D24" s="31">
        <v>100000</v>
      </c>
      <c r="E24" s="13"/>
      <c r="F24" s="31">
        <v>54780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Carden</dc:creator>
  <cp:keywords/>
  <dc:description/>
  <cp:lastModifiedBy> </cp:lastModifiedBy>
  <cp:lastPrinted>2013-02-02T19:33:59Z</cp:lastPrinted>
  <dcterms:created xsi:type="dcterms:W3CDTF">2013-01-03T17:06:23Z</dcterms:created>
  <dcterms:modified xsi:type="dcterms:W3CDTF">2013-02-19T19:27:01Z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